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'BRPL'!$A$1:$S$214</definedName>
    <definedName name="_xlnm.Print_Area" localSheetId="1">'BYPL'!$A$1:$Q$177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'NDPL'!$A$1:$Q$178</definedName>
    <definedName name="_xlnm.Print_Area" localSheetId="9">'PRAGATI'!$A$1:$Q$25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<sst xmlns="http://schemas.openxmlformats.org/spreadsheetml/2006/main" count="1717" uniqueCount="489">
  <si>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</si>
  <si>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</si>
  <si>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</si>
  <si>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</si>
  <si>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</si>
  <si>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</si>
  <si>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</si>
  <si>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</si>
  <si>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</si>
  <si>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</si>
  <si>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</si>
  <si>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</si>
  <si>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</si>
  <si>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</si>
  <si>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</si>
  <si>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</si>
  <si>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</si>
  <si>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</si>
  <si>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</si>
  <si>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</si>
  <si>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</si>
  <si>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</si>
  <si>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</si>
  <si>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</si>
  <si>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</si>
  <si>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</si>
  <si>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</si>
  <si>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</si>
  <si>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</si>
  <si>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</si>
  <si>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</si>
  <si>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</si>
  <si>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</si>
  <si>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</si>
  <si>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</si>
  <si>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</si>
  <si>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</si>
  <si>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</si>
  <si>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</si>
  <si>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</si>
  <si>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</si>
  <si>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</si>
  <si>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</si>
  <si>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</si>
  <si>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</si>
  <si>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</si>
  <si>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</si>
  <si>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</si>
  <si>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</si>
  <si>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</si>
  <si>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</si>
  <si>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</si>
  <si>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</si>
  <si>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</si>
  <si>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</si>
  <si>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</si>
  <si>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</si>
  <si>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</si>
  <si>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</si>
  <si>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</si>
  <si>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</si>
  <si>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</si>
  <si>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</si>
  <si>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</si>
  <si>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</si>
  <si>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</si>
  <si>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</si>
  <si>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</si>
  <si>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</si>
  <si>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</si>
  <si>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</si>
  <si>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</si>
  <si>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</si>
  <si>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</si>
  <si>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</si>
  <si>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</si>
  <si>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</si>
  <si>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</si>
  <si>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</si>
  <si>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</si>
  <si>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</si>
  <si>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</si>
  <si>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</si>
  <si>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</si>
  <si>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</si>
  <si>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</si>
  <si>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</si>
  <si>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</si>
  <si>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</si>
  <si>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</si>
  <si>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</si>
  <si>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</si>
  <si>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</si>
  <si>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</si>
  <si>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</si>
  <si>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</si>
  <si>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</si>
  <si>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</si>
  <si>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</si>
  <si>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</si>
  <si>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</si>
  <si>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</si>
  <si>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</si>
  <si>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</si>
  <si>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</si>
  <si>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</si>
  <si>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</si>
  <si>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</si>
  <si>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</si>
  <si>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</si>
  <si>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</si>
  <si>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</si>
  <si>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</si>
  <si>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</si>
  <si>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</si>
  <si>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</si>
  <si>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</si>
  <si>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</si>
  <si>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</si>
  <si>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</si>
  <si>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</si>
  <si>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</si>
  <si>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</si>
  <si>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</si>
  <si>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</si>
  <si>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</si>
  <si>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</si>
  <si>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</si>
  <si>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</si>
  <si>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</si>
  <si>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</si>
  <si>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</si>
  <si>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</si>
  <si>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</si>
  <si>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</si>
  <si>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</si>
  <si>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</si>
  <si>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</si>
  <si>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</si>
  <si>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</si>
  <si>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</si>
  <si>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</si>
  <si>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</si>
  <si>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</si>
  <si>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</si>
  <si>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</si>
  <si>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</si>
  <si>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</si>
  <si>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</si>
  <si>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</si>
  <si>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</si>
  <si>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</si>
  <si>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</si>
  <si>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</si>
  <si>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</si>
  <si>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</si>
  <si>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</si>
  <si>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</si>
  <si>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</si>
  <si>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</si>
  <si>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</si>
  <si>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</si>
  <si>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</si>
  <si>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</si>
  <si>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</si>
  <si>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</si>
  <si>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</si>
  <si>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</si>
  <si>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</si>
  <si>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</si>
  <si>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</si>
  <si>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</si>
  <si>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</si>
  <si>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</si>
  <si>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</si>
  <si>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</si>
  <si>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</si>
  <si>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</si>
  <si>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</si>
  <si>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</si>
  <si>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</si>
  <si>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</si>
  <si>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</si>
  <si>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</si>
  <si>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</si>
  <si>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</si>
  <si>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</si>
  <si>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</si>
  <si>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</si>
  <si>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</si>
  <si>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</si>
  <si>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</si>
  <si>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</si>
  <si>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</si>
  <si>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</si>
  <si>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</si>
  <si>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</si>
  <si>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</si>
  <si>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</si>
  <si>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</si>
  <si>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</si>
  <si>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</si>
  <si>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</si>
  <si>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</si>
  <si>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</si>
  <si>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</si>
  <si>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</si>
  <si>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</si>
  <si>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</si>
  <si>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</si>
  <si>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</si>
  <si>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</si>
  <si>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</si>
  <si>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</si>
  <si>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</si>
  <si>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</si>
  <si>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</si>
  <si>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</si>
  <si>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</si>
  <si>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</si>
  <si>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</si>
  <si>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</si>
  <si>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</si>
  <si>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</si>
  <si>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</si>
  <si>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</si>
  <si>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</si>
  <si>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</si>
  <si>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</si>
  <si>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</si>
  <si>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</si>
  <si>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</si>
  <si>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</si>
  <si>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</si>
  <si>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</si>
  <si>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</si>
  <si>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</si>
  <si>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</si>
  <si>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</si>
  <si>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</si>
  <si>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</si>
  <si>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</si>
  <si>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</si>
  <si>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</si>
  <si>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</si>
  <si>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</si>
  <si>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</si>
  <si>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</si>
  <si>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</si>
  <si>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</si>
  <si>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</si>
  <si>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</si>
  <si>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</si>
  <si>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</si>
  <si>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</si>
  <si>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</si>
  <si>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</si>
  <si>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</si>
  <si>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</si>
  <si>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</si>
  <si>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</si>
  <si>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</si>
  <si>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</si>
  <si>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</si>
  <si>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</si>
  <si>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</si>
  <si>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</si>
  <si>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</si>
  <si>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</si>
  <si>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</si>
  <si>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</si>
  <si>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</si>
  <si>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</si>
  <si>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</si>
  <si>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</si>
  <si>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</si>
  <si>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</si>
  <si>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</si>
  <si>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</si>
  <si>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</si>
  <si>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</si>
  <si>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</si>
  <si>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</si>
  <si>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</si>
  <si>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</si>
  <si>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</si>
  <si>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</si>
  <si>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</si>
  <si>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</si>
  <si>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</si>
  <si>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</si>
  <si>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</si>
  <si>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</si>
  <si>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</si>
  <si>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</si>
  <si>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</si>
  <si>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</si>
  <si>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</si>
  <si>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</si>
  <si>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</si>
  <si>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</si>
  <si>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</si>
  <si>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</si>
  <si>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</si>
  <si>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</si>
  <si>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</si>
  <si>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</si>
  <si>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</si>
  <si>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</si>
  <si>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</si>
  <si>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</si>
  <si>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</si>
  <si>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</si>
  <si>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</si>
  <si>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</si>
  <si>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</si>
  <si>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</si>
  <si>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</si>
  <si>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</si>
  <si>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</si>
  <si>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</si>
  <si>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</si>
  <si>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</si>
  <si>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</si>
  <si>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</si>
  <si>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</si>
  <si>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</si>
  <si>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</si>
  <si>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</si>
  <si>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</si>
  <si>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</si>
  <si>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</si>
  <si>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</si>
  <si>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</si>
  <si>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</si>
  <si>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</si>
  <si>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</si>
  <si>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</si>
  <si>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</si>
  <si>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</si>
  <si>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</si>
  <si>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</si>
  <si>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</si>
  <si>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</si>
  <si>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</si>
  <si>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</si>
  <si>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</si>
  <si>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</si>
  <si>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</si>
  <si>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</si>
  <si>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</si>
  <si>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</si>
  <si>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</si>
  <si>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</si>
  <si>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</si>
  <si>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</si>
  <si>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</si>
  <si>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</si>
  <si>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</si>
  <si>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</si>
  <si>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</si>
  <si>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</si>
  <si>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</si>
  <si>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</si>
  <si>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</si>
  <si>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</si>
  <si>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</si>
  <si>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</si>
  <si>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</si>
  <si>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</si>
  <si>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</si>
  <si>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</si>
  <si>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</si>
  <si>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</si>
  <si>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</si>
  <si>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</si>
  <si>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</si>
  <si>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</si>
  <si>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</si>
  <si>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</si>
  <si>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</si>
  <si>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</si>
  <si>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</si>
  <si>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</si>
  <si>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</si>
  <si>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</si>
  <si>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</si>
  <si>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</si>
  <si>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</si>
  <si>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</si>
  <si>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</si>
  <si>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</si>
  <si>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</si>
  <si>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</si>
  <si>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</si>
  <si>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</si>
  <si>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</si>
  <si>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</si>
  <si>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</si>
  <si>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</si>
  <si>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</si>
  <si>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</si>
  <si>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</si>
  <si>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</si>
  <si>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</si>
  <si>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</si>
  <si>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</si>
  <si>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</si>
  <si>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</si>
  <si>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</si>
  <si>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</si>
  <si>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</si>
  <si>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</si>
  <si>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</si>
  <si>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</si>
  <si>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</si>
  <si>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</si>
  <si>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</si>
  <si>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</si>
  <si>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</si>
  <si>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</si>
  <si>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</si>
  <si>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</si>
  <si>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</si>
  <si>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</si>
  <si>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</si>
  <si>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</si>
  <si>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</si>
  <si>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</si>
  <si>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</si>
  <si>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</si>
  <si>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</si>
  <si>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</si>
  <si>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</si>
  <si>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</si>
  <si>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</si>
  <si>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</si>
  <si>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</si>
  <si>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</si>
  <si>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</si>
  <si>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</si>
  <si>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</si>
  <si>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</si>
  <si>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</si>
  <si>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</si>
  <si>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</si>
  <si>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</si>
  <si>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</si>
  <si>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</si>
  <si>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</si>
  <si>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</si>
  <si>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</si>
  <si>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</si>
  <si>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</si>
  <si>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</si>
  <si>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</si>
  <si>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</si>
  <si>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</si>
  <si>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</si>
  <si>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</si>
  <si>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</si>
  <si>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</si>
  <si>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</si>
  <si>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</si>
  <si>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</si>
  <si>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</si>
  <si>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</si>
  <si>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</si>
  <si>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</si>
  <si>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</si>
  <si>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</si>
  <si>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</si>
  <si>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</si>
  <si>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</si>
  <si>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FINAL READING 30/04/2021</t>
  </si>
  <si>
    <t>INTIAL READING 01/04/2021</t>
  </si>
  <si>
    <t>APRIL-2021</t>
  </si>
  <si>
    <t xml:space="preserve">                                      PERIOD 1st APRIL-2021 TO 30th APRIL-2021</t>
  </si>
  <si>
    <t>w.e.f 6/4</t>
  </si>
  <si>
    <t>w.e.f 20/4</t>
  </si>
  <si>
    <t>w.e.f 21/4</t>
  </si>
  <si>
    <t>w.e.f 29/4</t>
  </si>
  <si>
    <t>Check Meter Data</t>
  </si>
  <si>
    <t>Check Meter data</t>
  </si>
  <si>
    <t>Check Meter</t>
  </si>
  <si>
    <t>data till 26/4</t>
  </si>
  <si>
    <t>Assessment</t>
  </si>
  <si>
    <t>w.e.f 5/4</t>
  </si>
  <si>
    <t>Note :Sharing taken from wk-04 abt bill 2021-22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</si>
</sst>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 horizontal="left" wrapText="1"/>
    </xf>
    <xf numFmtId="49" fontId="16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93" fontId="16" fillId="0" borderId="0" xfId="0" applyNumberFormat="1" applyFont="1" applyFill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49" fillId="0" borderId="37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93" fontId="4" fillId="0" borderId="20" xfId="0" applyNumberFormat="1" applyFont="1" applyFill="1" applyBorder="1" applyAlignment="1">
      <alignment horizontal="center" vertical="center"/>
    </xf>
    <xf numFmtId="1" fontId="6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192" fontId="0" fillId="0" borderId="0" xfId="0" applyNumberFormat="1" applyFill="1" applyAlignment="1">
      <alignment/>
    </xf>
    <xf numFmtId="0" fontId="16" fillId="0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8"/>
  <sheetViews>
    <sheetView view="pageBreakPreview" zoomScale="85" zoomScaleSheetLayoutView="85" workbookViewId="0" topLeftCell="A1">
      <selection activeCell="M5" sqref="M5"/>
    </sheetView>
  </sheetViews>
  <sheetFormatPr defaultColWidth="9.140625" defaultRowHeight="12.75"/>
  <cols>
    <col min="1" max="1" width="4.00390625" style="421" customWidth="1"/>
    <col min="2" max="2" width="26.57421875" style="421" customWidth="1"/>
    <col min="3" max="3" width="12.28125" style="421" customWidth="1"/>
    <col min="4" max="4" width="9.28125" style="421" customWidth="1"/>
    <col min="5" max="5" width="17.140625" style="421" customWidth="1"/>
    <col min="6" max="6" width="10.8515625" style="421" customWidth="1"/>
    <col min="7" max="7" width="13.8515625" style="421" customWidth="1"/>
    <col min="8" max="8" width="14.00390625" style="421" customWidth="1"/>
    <col min="9" max="9" width="10.57421875" style="421" customWidth="1"/>
    <col min="10" max="10" width="13.00390625" style="421" customWidth="1"/>
    <col min="11" max="11" width="13.421875" style="421" customWidth="1"/>
    <col min="12" max="12" width="13.57421875" style="421" customWidth="1"/>
    <col min="13" max="13" width="14.00390625" style="421" customWidth="1"/>
    <col min="14" max="14" width="9.28125" style="421" customWidth="1"/>
    <col min="15" max="15" width="12.8515625" style="421" customWidth="1"/>
    <col min="16" max="16" width="14.28125" style="421" customWidth="1"/>
    <col min="17" max="17" width="18.8515625" style="421" customWidth="1"/>
    <col min="18" max="18" width="4.7109375" style="421" customWidth="1"/>
    <col min="19" max="16384" width="9.140625" style="421" customWidth="1"/>
  </cols>
  <sheetData>
    <row r="1" spans="1:17" s="84" customFormat="1" ht="14.25" customHeight="1">
      <c r="A1" s="145" t="s">
        <v>217</v>
      </c>
      <c r="Q1" s="755" t="s">
        <v>476</v>
      </c>
    </row>
    <row r="2" spans="1:11" s="87" customFormat="1" ht="14.25" customHeight="1">
      <c r="A2" s="15" t="s">
        <v>218</v>
      </c>
      <c r="K2" s="756"/>
    </row>
    <row r="3" spans="1:8" s="87" customFormat="1" ht="14.25" customHeight="1">
      <c r="A3" s="757" t="s">
        <v>0</v>
      </c>
      <c r="B3" s="758"/>
      <c r="C3" s="758"/>
      <c r="D3" s="758"/>
      <c r="E3" s="758"/>
      <c r="F3" s="758"/>
      <c r="G3" s="758"/>
      <c r="H3" s="494"/>
    </row>
    <row r="4" spans="1:16" s="546" customFormat="1" ht="14.25" customHeight="1" thickBot="1">
      <c r="A4" s="759" t="s">
        <v>219</v>
      </c>
      <c r="G4" s="265"/>
      <c r="H4" s="265"/>
      <c r="I4" s="760" t="s">
        <v>373</v>
      </c>
      <c r="J4" s="265"/>
      <c r="K4" s="265"/>
      <c r="L4" s="265"/>
      <c r="M4" s="265"/>
      <c r="N4" s="760" t="s">
        <v>374</v>
      </c>
      <c r="O4" s="265"/>
      <c r="P4" s="265"/>
    </row>
    <row r="5" spans="1:17" s="497" customFormat="1" ht="56.25" customHeight="1" thickBot="1" thickTop="1">
      <c r="A5" s="495" t="s">
        <v>8</v>
      </c>
      <c r="B5" s="474" t="s">
        <v>9</v>
      </c>
      <c r="C5" s="475" t="s">
        <v>1</v>
      </c>
      <c r="D5" s="475" t="s">
        <v>2</v>
      </c>
      <c r="E5" s="475" t="s">
        <v>3</v>
      </c>
      <c r="F5" s="475" t="s">
        <v>10</v>
      </c>
      <c r="G5" s="473" t="s">
        <v>474</v>
      </c>
      <c r="H5" s="475" t="s">
        <v>475</v>
      </c>
      <c r="I5" s="475" t="s">
        <v>4</v>
      </c>
      <c r="J5" s="475" t="s">
        <v>5</v>
      </c>
      <c r="K5" s="496" t="s">
        <v>6</v>
      </c>
      <c r="L5" s="473" t="str">
        <f>G5</f>
        <v>FINAL READING 30/04/2021</v>
      </c>
      <c r="M5" s="475" t="str">
        <f>H5</f>
        <v>INTIAL READING 01/04/2021</v>
      </c>
      <c r="N5" s="475" t="s">
        <v>4</v>
      </c>
      <c r="O5" s="475" t="s">
        <v>5</v>
      </c>
      <c r="P5" s="496" t="s">
        <v>6</v>
      </c>
      <c r="Q5" s="496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3"/>
    </row>
    <row r="7" spans="1:17" ht="13.5" customHeight="1" thickTop="1">
      <c r="A7" s="263"/>
      <c r="B7" s="323" t="s">
        <v>13</v>
      </c>
      <c r="C7" s="313"/>
      <c r="D7" s="326"/>
      <c r="E7" s="326"/>
      <c r="F7" s="313"/>
      <c r="G7" s="318"/>
      <c r="H7" s="456"/>
      <c r="I7" s="456"/>
      <c r="J7" s="456"/>
      <c r="K7" s="121"/>
      <c r="L7" s="318"/>
      <c r="M7" s="456"/>
      <c r="N7" s="456"/>
      <c r="O7" s="456"/>
      <c r="P7" s="498"/>
      <c r="Q7" s="425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964985</v>
      </c>
      <c r="H8" s="319">
        <v>964985</v>
      </c>
      <c r="I8" s="319">
        <f>G8-H8</f>
        <v>0</v>
      </c>
      <c r="J8" s="319">
        <f>$F8*I8</f>
        <v>0</v>
      </c>
      <c r="K8" s="320">
        <f>J8/1000000</f>
        <v>0</v>
      </c>
      <c r="L8" s="318">
        <v>996689</v>
      </c>
      <c r="M8" s="319">
        <v>996866</v>
      </c>
      <c r="N8" s="319">
        <f>L8-M8</f>
        <v>-177</v>
      </c>
      <c r="O8" s="319">
        <f>$F8*N8</f>
        <v>177000</v>
      </c>
      <c r="P8" s="320">
        <f>O8/1000000</f>
        <v>0.177</v>
      </c>
      <c r="Q8" s="735"/>
    </row>
    <row r="9" spans="1:17" ht="13.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85258</v>
      </c>
      <c r="H9" s="319">
        <v>85245</v>
      </c>
      <c r="I9" s="319">
        <f>G9-H9</f>
        <v>13</v>
      </c>
      <c r="J9" s="319">
        <f>$F9*I9</f>
        <v>-26000</v>
      </c>
      <c r="K9" s="320">
        <f>J9/1000000</f>
        <v>-0.026</v>
      </c>
      <c r="L9" s="318">
        <v>4772</v>
      </c>
      <c r="M9" s="319">
        <v>4755</v>
      </c>
      <c r="N9" s="319">
        <f>L9-M9</f>
        <v>17</v>
      </c>
      <c r="O9" s="319">
        <f>$F9*N9</f>
        <v>-34000</v>
      </c>
      <c r="P9" s="320">
        <f>O9/1000000</f>
        <v>-0.034</v>
      </c>
      <c r="Q9" s="432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2691</v>
      </c>
      <c r="H10" s="319">
        <v>2689</v>
      </c>
      <c r="I10" s="319">
        <f>G10-H10</f>
        <v>2</v>
      </c>
      <c r="J10" s="319">
        <f>$F10*I10</f>
        <v>-2000</v>
      </c>
      <c r="K10" s="320">
        <f>J10/1000000</f>
        <v>-0.002</v>
      </c>
      <c r="L10" s="318">
        <v>263</v>
      </c>
      <c r="M10" s="319">
        <v>262</v>
      </c>
      <c r="N10" s="319">
        <f>L10-M10</f>
        <v>1</v>
      </c>
      <c r="O10" s="319">
        <f>$F10*N10</f>
        <v>-1000</v>
      </c>
      <c r="P10" s="320">
        <f>O10/1000000</f>
        <v>-0.001</v>
      </c>
      <c r="Q10" s="425"/>
    </row>
    <row r="11" spans="1:17" ht="13.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30659</v>
      </c>
      <c r="H11" s="319">
        <v>30438</v>
      </c>
      <c r="I11" s="319">
        <f>G11-H11</f>
        <v>221</v>
      </c>
      <c r="J11" s="319">
        <f>$F11*I11</f>
        <v>-221000</v>
      </c>
      <c r="K11" s="320">
        <f>J11/1000000</f>
        <v>-0.221</v>
      </c>
      <c r="L11" s="318">
        <v>96351</v>
      </c>
      <c r="M11" s="319">
        <v>96278</v>
      </c>
      <c r="N11" s="319">
        <f>L11-M11</f>
        <v>73</v>
      </c>
      <c r="O11" s="319">
        <f>$F11*N11</f>
        <v>-73000</v>
      </c>
      <c r="P11" s="320">
        <f>O11/1000000</f>
        <v>-0.073</v>
      </c>
      <c r="Q11" s="425"/>
    </row>
    <row r="12" spans="1:17" ht="13.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5"/>
    </row>
    <row r="13" spans="1:17" ht="13.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324</v>
      </c>
      <c r="F13" s="313">
        <v>-1000</v>
      </c>
      <c r="G13" s="318">
        <v>998486</v>
      </c>
      <c r="H13" s="319">
        <v>998486</v>
      </c>
      <c r="I13" s="319">
        <f>G13-H13</f>
        <v>0</v>
      </c>
      <c r="J13" s="319">
        <f>$F13*I13</f>
        <v>0</v>
      </c>
      <c r="K13" s="320">
        <f>J13/1000000</f>
        <v>0</v>
      </c>
      <c r="L13" s="318">
        <v>991913</v>
      </c>
      <c r="M13" s="319">
        <v>992013</v>
      </c>
      <c r="N13" s="319">
        <f>L13-M13</f>
        <v>-100</v>
      </c>
      <c r="O13" s="319">
        <f>$F13*N13</f>
        <v>100000</v>
      </c>
      <c r="P13" s="320">
        <f>O13/1000000</f>
        <v>0.1</v>
      </c>
      <c r="Q13" s="425"/>
    </row>
    <row r="14" spans="1:17" ht="13.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324</v>
      </c>
      <c r="F14" s="313">
        <v>-1000</v>
      </c>
      <c r="G14" s="318">
        <v>898574</v>
      </c>
      <c r="H14" s="319">
        <v>898569</v>
      </c>
      <c r="I14" s="319">
        <f>G14-H14</f>
        <v>5</v>
      </c>
      <c r="J14" s="319">
        <f>$F14*I14</f>
        <v>-5000</v>
      </c>
      <c r="K14" s="320">
        <f>J14/1000000</f>
        <v>-0.005</v>
      </c>
      <c r="L14" s="318">
        <v>26543</v>
      </c>
      <c r="M14" s="319">
        <v>26564</v>
      </c>
      <c r="N14" s="319">
        <f>L14-M14</f>
        <v>-21</v>
      </c>
      <c r="O14" s="319">
        <f>$F14*N14</f>
        <v>21000</v>
      </c>
      <c r="P14" s="320">
        <f>O14/1000000</f>
        <v>0.021</v>
      </c>
      <c r="Q14" s="425"/>
    </row>
    <row r="15" spans="1:17" ht="13.5" customHeight="1">
      <c r="A15" s="263"/>
      <c r="B15" s="322"/>
      <c r="C15" s="313"/>
      <c r="D15" s="325"/>
      <c r="E15" s="306"/>
      <c r="F15" s="313">
        <v>-1000</v>
      </c>
      <c r="G15" s="318"/>
      <c r="H15" s="319"/>
      <c r="I15" s="319"/>
      <c r="J15" s="319"/>
      <c r="K15" s="320"/>
      <c r="L15" s="318">
        <v>26611</v>
      </c>
      <c r="M15" s="319">
        <v>26750</v>
      </c>
      <c r="N15" s="319">
        <f>L15-M15</f>
        <v>-139</v>
      </c>
      <c r="O15" s="319">
        <f>$F15*N15</f>
        <v>139000</v>
      </c>
      <c r="P15" s="320">
        <f>O15/1000000</f>
        <v>0.139</v>
      </c>
      <c r="Q15" s="425"/>
    </row>
    <row r="16" spans="1:17" ht="13.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5"/>
    </row>
    <row r="17" spans="1:17" ht="13.5" customHeight="1">
      <c r="A17" s="263">
        <v>7</v>
      </c>
      <c r="B17" s="322" t="s">
        <v>467</v>
      </c>
      <c r="C17" s="313">
        <v>4864964</v>
      </c>
      <c r="D17" s="325" t="s">
        <v>12</v>
      </c>
      <c r="E17" s="306" t="s">
        <v>324</v>
      </c>
      <c r="F17" s="313">
        <v>-1000</v>
      </c>
      <c r="G17" s="318">
        <v>8739</v>
      </c>
      <c r="H17" s="319">
        <v>7698</v>
      </c>
      <c r="I17" s="319">
        <f>G17-H17</f>
        <v>1041</v>
      </c>
      <c r="J17" s="319">
        <f>$F17*I17</f>
        <v>-1041000</v>
      </c>
      <c r="K17" s="320">
        <f>J17/1000000</f>
        <v>-1.041</v>
      </c>
      <c r="L17" s="318">
        <v>5</v>
      </c>
      <c r="M17" s="319">
        <v>5</v>
      </c>
      <c r="N17" s="319">
        <f>L17-M17</f>
        <v>0</v>
      </c>
      <c r="O17" s="319">
        <f>$F17*N17</f>
        <v>0</v>
      </c>
      <c r="P17" s="320">
        <f>O17/1000000</f>
        <v>0</v>
      </c>
      <c r="Q17" s="425"/>
    </row>
    <row r="18" spans="1:17" ht="13.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324</v>
      </c>
      <c r="F18" s="313">
        <v>-1000</v>
      </c>
      <c r="G18" s="318">
        <v>20818</v>
      </c>
      <c r="H18" s="319">
        <v>19866</v>
      </c>
      <c r="I18" s="319">
        <f>G18-H18</f>
        <v>952</v>
      </c>
      <c r="J18" s="319">
        <f>$F18*I18</f>
        <v>-952000</v>
      </c>
      <c r="K18" s="320">
        <f>J18/1000000</f>
        <v>-0.952</v>
      </c>
      <c r="L18" s="318">
        <v>998221</v>
      </c>
      <c r="M18" s="319">
        <v>998221</v>
      </c>
      <c r="N18" s="319">
        <f>L18-M18</f>
        <v>0</v>
      </c>
      <c r="O18" s="319">
        <f>$F18*N18</f>
        <v>0</v>
      </c>
      <c r="P18" s="320">
        <f>O18/1000000</f>
        <v>0</v>
      </c>
      <c r="Q18" s="436"/>
    </row>
    <row r="19" spans="1:17" ht="13.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324</v>
      </c>
      <c r="F19" s="313">
        <v>-1000</v>
      </c>
      <c r="G19" s="318">
        <v>13641</v>
      </c>
      <c r="H19" s="319">
        <v>13110</v>
      </c>
      <c r="I19" s="319">
        <f>G19-H19</f>
        <v>531</v>
      </c>
      <c r="J19" s="319">
        <f>$F19*I19</f>
        <v>-531000</v>
      </c>
      <c r="K19" s="320">
        <f>J19/1000000</f>
        <v>-0.531</v>
      </c>
      <c r="L19" s="318">
        <v>997685</v>
      </c>
      <c r="M19" s="319">
        <v>997685</v>
      </c>
      <c r="N19" s="319">
        <f>L19-M19</f>
        <v>0</v>
      </c>
      <c r="O19" s="319">
        <f>$F19*N19</f>
        <v>0</v>
      </c>
      <c r="P19" s="320">
        <f>O19/1000000</f>
        <v>0</v>
      </c>
      <c r="Q19" s="435"/>
    </row>
    <row r="20" spans="1:17" ht="13.5" customHeight="1">
      <c r="A20" s="263">
        <v>10</v>
      </c>
      <c r="B20" s="322" t="s">
        <v>22</v>
      </c>
      <c r="C20" s="313">
        <v>5295166</v>
      </c>
      <c r="D20" s="325" t="s">
        <v>12</v>
      </c>
      <c r="E20" s="306" t="s">
        <v>324</v>
      </c>
      <c r="F20" s="313">
        <v>-500</v>
      </c>
      <c r="G20" s="318">
        <v>975116</v>
      </c>
      <c r="H20" s="319">
        <v>975115</v>
      </c>
      <c r="I20" s="319">
        <f>G20-H20</f>
        <v>1</v>
      </c>
      <c r="J20" s="319">
        <f>$F20*I20</f>
        <v>-500</v>
      </c>
      <c r="K20" s="320">
        <f>J20/1000000</f>
        <v>-0.0005</v>
      </c>
      <c r="L20" s="318">
        <v>838761</v>
      </c>
      <c r="M20" s="319">
        <v>838761</v>
      </c>
      <c r="N20" s="319">
        <f>L20-M20</f>
        <v>0</v>
      </c>
      <c r="O20" s="319">
        <f>$F20*N20</f>
        <v>0</v>
      </c>
      <c r="P20" s="320">
        <f>O20/1000000</f>
        <v>0</v>
      </c>
      <c r="Q20" s="425"/>
    </row>
    <row r="21" spans="1:17" s="828" customFormat="1" ht="13.5" customHeight="1">
      <c r="A21" s="820"/>
      <c r="B21" s="821"/>
      <c r="C21" s="822"/>
      <c r="D21" s="823"/>
      <c r="E21" s="824"/>
      <c r="F21" s="822">
        <v>-500</v>
      </c>
      <c r="G21" s="847">
        <v>974796</v>
      </c>
      <c r="H21" s="835">
        <v>974015</v>
      </c>
      <c r="I21" s="835">
        <f>G21-H21</f>
        <v>781</v>
      </c>
      <c r="J21" s="835">
        <f>$F21*I21</f>
        <v>-390500</v>
      </c>
      <c r="K21" s="848">
        <f>J21/1000000</f>
        <v>-0.3905</v>
      </c>
      <c r="L21" s="847"/>
      <c r="M21" s="835"/>
      <c r="N21" s="835"/>
      <c r="O21" s="835"/>
      <c r="P21" s="848"/>
      <c r="Q21" s="849"/>
    </row>
    <row r="22" spans="1:17" ht="13.5" customHeight="1">
      <c r="A22" s="263"/>
      <c r="B22" s="323" t="s">
        <v>23</v>
      </c>
      <c r="C22" s="313"/>
      <c r="D22" s="326"/>
      <c r="E22" s="306"/>
      <c r="F22" s="313"/>
      <c r="G22" s="318"/>
      <c r="H22" s="319"/>
      <c r="I22" s="319"/>
      <c r="J22" s="319"/>
      <c r="K22" s="320"/>
      <c r="L22" s="318"/>
      <c r="M22" s="319"/>
      <c r="N22" s="319"/>
      <c r="O22" s="319"/>
      <c r="P22" s="320"/>
      <c r="Q22" s="425"/>
    </row>
    <row r="23" spans="1:17" ht="13.5" customHeight="1">
      <c r="A23" s="263">
        <v>11</v>
      </c>
      <c r="B23" s="322" t="s">
        <v>14</v>
      </c>
      <c r="C23" s="313">
        <v>4864930</v>
      </c>
      <c r="D23" s="325" t="s">
        <v>12</v>
      </c>
      <c r="E23" s="306" t="s">
        <v>324</v>
      </c>
      <c r="F23" s="313">
        <v>-1000</v>
      </c>
      <c r="G23" s="318">
        <v>1080</v>
      </c>
      <c r="H23" s="319">
        <v>1126</v>
      </c>
      <c r="I23" s="319">
        <f aca="true" t="shared" si="0" ref="I23:I28">G23-H23</f>
        <v>-46</v>
      </c>
      <c r="J23" s="319">
        <f aca="true" t="shared" si="1" ref="J23:J28">$F23*I23</f>
        <v>46000</v>
      </c>
      <c r="K23" s="320">
        <f aca="true" t="shared" si="2" ref="K23:K28">J23/1000000</f>
        <v>0.046</v>
      </c>
      <c r="L23" s="318">
        <v>998780</v>
      </c>
      <c r="M23" s="319">
        <v>998780</v>
      </c>
      <c r="N23" s="319">
        <f aca="true" t="shared" si="3" ref="N23:N28">L23-M23</f>
        <v>0</v>
      </c>
      <c r="O23" s="319">
        <f aca="true" t="shared" si="4" ref="O23:O28">$F23*N23</f>
        <v>0</v>
      </c>
      <c r="P23" s="320">
        <f aca="true" t="shared" si="5" ref="P23:P28">O23/1000000</f>
        <v>0</v>
      </c>
      <c r="Q23" s="436"/>
    </row>
    <row r="24" spans="1:17" ht="13.5" customHeight="1">
      <c r="A24" s="263">
        <v>12</v>
      </c>
      <c r="B24" s="322" t="s">
        <v>24</v>
      </c>
      <c r="C24" s="313">
        <v>5128411</v>
      </c>
      <c r="D24" s="325" t="s">
        <v>12</v>
      </c>
      <c r="E24" s="306" t="s">
        <v>324</v>
      </c>
      <c r="F24" s="313">
        <v>-1000</v>
      </c>
      <c r="G24" s="318">
        <v>9291</v>
      </c>
      <c r="H24" s="319">
        <v>8847</v>
      </c>
      <c r="I24" s="319">
        <f>G24-H24</f>
        <v>444</v>
      </c>
      <c r="J24" s="319">
        <f>$F24*I24</f>
        <v>-444000</v>
      </c>
      <c r="K24" s="320">
        <f>J24/1000000</f>
        <v>-0.444</v>
      </c>
      <c r="L24" s="318">
        <v>999897</v>
      </c>
      <c r="M24" s="319">
        <v>999897</v>
      </c>
      <c r="N24" s="319">
        <f>L24-M24</f>
        <v>0</v>
      </c>
      <c r="O24" s="319">
        <f>$F24*N24</f>
        <v>0</v>
      </c>
      <c r="P24" s="320">
        <f>O24/1000000</f>
        <v>0</v>
      </c>
      <c r="Q24" s="436"/>
    </row>
    <row r="25" spans="1:17" ht="13.5" customHeight="1">
      <c r="A25" s="263">
        <v>13</v>
      </c>
      <c r="B25" s="322" t="s">
        <v>21</v>
      </c>
      <c r="C25" s="313">
        <v>4864922</v>
      </c>
      <c r="D25" s="325" t="s">
        <v>12</v>
      </c>
      <c r="E25" s="306" t="s">
        <v>324</v>
      </c>
      <c r="F25" s="313">
        <v>-1000</v>
      </c>
      <c r="G25" s="318">
        <v>51303</v>
      </c>
      <c r="H25" s="319">
        <v>50121</v>
      </c>
      <c r="I25" s="319">
        <f t="shared" si="0"/>
        <v>1182</v>
      </c>
      <c r="J25" s="319">
        <f t="shared" si="1"/>
        <v>-1182000</v>
      </c>
      <c r="K25" s="320">
        <f t="shared" si="2"/>
        <v>-1.182</v>
      </c>
      <c r="L25" s="318">
        <v>996715</v>
      </c>
      <c r="M25" s="319">
        <v>996715</v>
      </c>
      <c r="N25" s="319">
        <f t="shared" si="3"/>
        <v>0</v>
      </c>
      <c r="O25" s="319">
        <f t="shared" si="4"/>
        <v>0</v>
      </c>
      <c r="P25" s="320">
        <f t="shared" si="5"/>
        <v>0</v>
      </c>
      <c r="Q25" s="435"/>
    </row>
    <row r="26" spans="1:17" s="828" customFormat="1" ht="13.5" customHeight="1">
      <c r="A26" s="820">
        <v>14</v>
      </c>
      <c r="B26" s="821" t="s">
        <v>22</v>
      </c>
      <c r="C26" s="822">
        <v>40001535</v>
      </c>
      <c r="D26" s="823" t="s">
        <v>12</v>
      </c>
      <c r="E26" s="824" t="s">
        <v>324</v>
      </c>
      <c r="F26" s="822">
        <v>-1</v>
      </c>
      <c r="G26" s="820">
        <v>20103</v>
      </c>
      <c r="H26" s="825">
        <v>18061</v>
      </c>
      <c r="I26" s="825">
        <f t="shared" si="0"/>
        <v>2042</v>
      </c>
      <c r="J26" s="825">
        <f t="shared" si="1"/>
        <v>-2042</v>
      </c>
      <c r="K26" s="826">
        <f>J26/1000</f>
        <v>-2.042</v>
      </c>
      <c r="L26" s="820">
        <v>99999724</v>
      </c>
      <c r="M26" s="825">
        <v>99999724</v>
      </c>
      <c r="N26" s="825">
        <f t="shared" si="3"/>
        <v>0</v>
      </c>
      <c r="O26" s="825">
        <f t="shared" si="4"/>
        <v>0</v>
      </c>
      <c r="P26" s="826">
        <f>O26/1000</f>
        <v>0</v>
      </c>
      <c r="Q26" s="827"/>
    </row>
    <row r="27" spans="1:17" ht="13.5" customHeight="1">
      <c r="A27" s="263">
        <v>15</v>
      </c>
      <c r="B27" s="322" t="s">
        <v>449</v>
      </c>
      <c r="C27" s="313">
        <v>4902494</v>
      </c>
      <c r="D27" s="325" t="s">
        <v>12</v>
      </c>
      <c r="E27" s="306" t="s">
        <v>324</v>
      </c>
      <c r="F27" s="313">
        <v>1000</v>
      </c>
      <c r="G27" s="318">
        <v>758539</v>
      </c>
      <c r="H27" s="319">
        <v>761182</v>
      </c>
      <c r="I27" s="319">
        <f t="shared" si="0"/>
        <v>-2643</v>
      </c>
      <c r="J27" s="319">
        <f t="shared" si="1"/>
        <v>-2643000</v>
      </c>
      <c r="K27" s="320">
        <f t="shared" si="2"/>
        <v>-2.643</v>
      </c>
      <c r="L27" s="318">
        <v>999752</v>
      </c>
      <c r="M27" s="319">
        <v>999752</v>
      </c>
      <c r="N27" s="319">
        <f t="shared" si="3"/>
        <v>0</v>
      </c>
      <c r="O27" s="319">
        <f t="shared" si="4"/>
        <v>0</v>
      </c>
      <c r="P27" s="320">
        <f t="shared" si="5"/>
        <v>0</v>
      </c>
      <c r="Q27" s="425"/>
    </row>
    <row r="28" spans="1:17" ht="13.5" customHeight="1">
      <c r="A28" s="263">
        <v>16</v>
      </c>
      <c r="B28" s="322" t="s">
        <v>448</v>
      </c>
      <c r="C28" s="313">
        <v>4902484</v>
      </c>
      <c r="D28" s="325" t="s">
        <v>12</v>
      </c>
      <c r="E28" s="306" t="s">
        <v>324</v>
      </c>
      <c r="F28" s="313">
        <v>500</v>
      </c>
      <c r="G28" s="318">
        <v>873613</v>
      </c>
      <c r="H28" s="319">
        <v>883265</v>
      </c>
      <c r="I28" s="319">
        <f t="shared" si="0"/>
        <v>-9652</v>
      </c>
      <c r="J28" s="319">
        <f t="shared" si="1"/>
        <v>-4826000</v>
      </c>
      <c r="K28" s="320">
        <f t="shared" si="2"/>
        <v>-4.826</v>
      </c>
      <c r="L28" s="318">
        <v>999995</v>
      </c>
      <c r="M28" s="319">
        <v>999995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5"/>
    </row>
    <row r="29" spans="1:17" ht="13.5" customHeight="1">
      <c r="A29" s="263"/>
      <c r="B29" s="323" t="s">
        <v>413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5"/>
    </row>
    <row r="30" spans="1:17" ht="13.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324</v>
      </c>
      <c r="F30" s="313">
        <v>-1000</v>
      </c>
      <c r="G30" s="318">
        <v>12344</v>
      </c>
      <c r="H30" s="319">
        <v>12322</v>
      </c>
      <c r="I30" s="319">
        <f>G30-H30</f>
        <v>22</v>
      </c>
      <c r="J30" s="319">
        <f>$F30*I30</f>
        <v>-22000</v>
      </c>
      <c r="K30" s="320">
        <f>J30/1000000</f>
        <v>-0.022</v>
      </c>
      <c r="L30" s="318">
        <v>999930</v>
      </c>
      <c r="M30" s="319">
        <v>999932</v>
      </c>
      <c r="N30" s="319">
        <f>L30-M30</f>
        <v>-2</v>
      </c>
      <c r="O30" s="319">
        <f>$F30*N30</f>
        <v>2000</v>
      </c>
      <c r="P30" s="320">
        <f>O30/1000000</f>
        <v>0.002</v>
      </c>
      <c r="Q30" s="425"/>
    </row>
    <row r="31" spans="1:17" ht="13.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324</v>
      </c>
      <c r="F31" s="313">
        <v>-500</v>
      </c>
      <c r="G31" s="318">
        <v>62307</v>
      </c>
      <c r="H31" s="319">
        <v>62194</v>
      </c>
      <c r="I31" s="319">
        <f>G31-H31</f>
        <v>113</v>
      </c>
      <c r="J31" s="319">
        <f>$F31*I31</f>
        <v>-56500</v>
      </c>
      <c r="K31" s="320">
        <f>J31/1000000</f>
        <v>-0.0565</v>
      </c>
      <c r="L31" s="318">
        <v>363</v>
      </c>
      <c r="M31" s="319">
        <v>358</v>
      </c>
      <c r="N31" s="319">
        <f>L31-M31</f>
        <v>5</v>
      </c>
      <c r="O31" s="319">
        <f>$F31*N31</f>
        <v>-2500</v>
      </c>
      <c r="P31" s="320">
        <f>O31/1000000</f>
        <v>-0.0025</v>
      </c>
      <c r="Q31" s="425"/>
    </row>
    <row r="32" spans="1:17" ht="13.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324</v>
      </c>
      <c r="F32" s="313">
        <v>-1000</v>
      </c>
      <c r="G32" s="318">
        <v>53842</v>
      </c>
      <c r="H32" s="319">
        <v>53732</v>
      </c>
      <c r="I32" s="319">
        <f>G32-H32</f>
        <v>110</v>
      </c>
      <c r="J32" s="319">
        <f>$F32*I32</f>
        <v>-110000</v>
      </c>
      <c r="K32" s="320">
        <f>J32/1000000</f>
        <v>-0.11</v>
      </c>
      <c r="L32" s="318">
        <v>998663</v>
      </c>
      <c r="M32" s="319">
        <v>998662</v>
      </c>
      <c r="N32" s="319">
        <f>L32-M32</f>
        <v>1</v>
      </c>
      <c r="O32" s="319">
        <f>$F32*N32</f>
        <v>-1000</v>
      </c>
      <c r="P32" s="320">
        <f>O32/1000000</f>
        <v>-0.001</v>
      </c>
      <c r="Q32" s="425"/>
    </row>
    <row r="33" spans="1:17" ht="13.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5"/>
    </row>
    <row r="34" spans="1:17" ht="13.5" customHeight="1">
      <c r="A34" s="263">
        <v>20</v>
      </c>
      <c r="B34" s="322" t="s">
        <v>408</v>
      </c>
      <c r="C34" s="313">
        <v>4864836</v>
      </c>
      <c r="D34" s="325" t="s">
        <v>12</v>
      </c>
      <c r="E34" s="306" t="s">
        <v>324</v>
      </c>
      <c r="F34" s="313">
        <v>1000</v>
      </c>
      <c r="G34" s="318">
        <v>999861</v>
      </c>
      <c r="H34" s="319">
        <v>999861</v>
      </c>
      <c r="I34" s="319">
        <f aca="true" t="shared" si="6" ref="I34:I40">G34-H34</f>
        <v>0</v>
      </c>
      <c r="J34" s="319">
        <f aca="true" t="shared" si="7" ref="J34:J40">$F34*I34</f>
        <v>0</v>
      </c>
      <c r="K34" s="320">
        <f aca="true" t="shared" si="8" ref="K34:K40">J34/1000000</f>
        <v>0</v>
      </c>
      <c r="L34" s="318">
        <v>989394</v>
      </c>
      <c r="M34" s="319">
        <v>989633</v>
      </c>
      <c r="N34" s="319">
        <f aca="true" t="shared" si="9" ref="N34:N40">L34-M34</f>
        <v>-239</v>
      </c>
      <c r="O34" s="319">
        <f aca="true" t="shared" si="10" ref="O34:O40">$F34*N34</f>
        <v>-239000</v>
      </c>
      <c r="P34" s="320">
        <f aca="true" t="shared" si="11" ref="P34:P40">O34/1000000</f>
        <v>-0.239</v>
      </c>
      <c r="Q34" s="452"/>
    </row>
    <row r="35" spans="1:17" ht="13.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324</v>
      </c>
      <c r="F35" s="313">
        <v>4000</v>
      </c>
      <c r="G35" s="318">
        <v>999935</v>
      </c>
      <c r="H35" s="319">
        <v>999935</v>
      </c>
      <c r="I35" s="319">
        <f t="shared" si="6"/>
        <v>0</v>
      </c>
      <c r="J35" s="319">
        <f t="shared" si="7"/>
        <v>0</v>
      </c>
      <c r="K35" s="320">
        <f t="shared" si="8"/>
        <v>0</v>
      </c>
      <c r="L35" s="318">
        <v>999933</v>
      </c>
      <c r="M35" s="319">
        <v>999958</v>
      </c>
      <c r="N35" s="319">
        <f t="shared" si="9"/>
        <v>-25</v>
      </c>
      <c r="O35" s="319">
        <f t="shared" si="10"/>
        <v>-100000</v>
      </c>
      <c r="P35" s="320">
        <f t="shared" si="11"/>
        <v>-0.1</v>
      </c>
      <c r="Q35" s="425"/>
    </row>
    <row r="36" spans="1:17" ht="13.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324</v>
      </c>
      <c r="F36" s="313">
        <v>500</v>
      </c>
      <c r="G36" s="318">
        <v>1355</v>
      </c>
      <c r="H36" s="319">
        <v>1355</v>
      </c>
      <c r="I36" s="319">
        <f t="shared" si="6"/>
        <v>0</v>
      </c>
      <c r="J36" s="319">
        <f t="shared" si="7"/>
        <v>0</v>
      </c>
      <c r="K36" s="320">
        <f t="shared" si="8"/>
        <v>0</v>
      </c>
      <c r="L36" s="318">
        <v>14559</v>
      </c>
      <c r="M36" s="319">
        <v>14435</v>
      </c>
      <c r="N36" s="319">
        <f t="shared" si="9"/>
        <v>124</v>
      </c>
      <c r="O36" s="319">
        <f t="shared" si="10"/>
        <v>62000</v>
      </c>
      <c r="P36" s="320">
        <f t="shared" si="11"/>
        <v>0.062</v>
      </c>
      <c r="Q36" s="425"/>
    </row>
    <row r="37" spans="1:17" ht="13.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324</v>
      </c>
      <c r="F37" s="313">
        <v>50</v>
      </c>
      <c r="G37" s="318">
        <v>37387</v>
      </c>
      <c r="H37" s="319">
        <v>37387</v>
      </c>
      <c r="I37" s="319">
        <f t="shared" si="6"/>
        <v>0</v>
      </c>
      <c r="J37" s="319">
        <f t="shared" si="7"/>
        <v>0</v>
      </c>
      <c r="K37" s="320">
        <f t="shared" si="8"/>
        <v>0</v>
      </c>
      <c r="L37" s="318">
        <v>194997</v>
      </c>
      <c r="M37" s="319">
        <v>186709</v>
      </c>
      <c r="N37" s="319">
        <f t="shared" si="9"/>
        <v>8288</v>
      </c>
      <c r="O37" s="319">
        <f t="shared" si="10"/>
        <v>414400</v>
      </c>
      <c r="P37" s="320">
        <f t="shared" si="11"/>
        <v>0.4144</v>
      </c>
      <c r="Q37" s="425"/>
    </row>
    <row r="38" spans="1:17" ht="13.5" customHeight="1">
      <c r="A38" s="263">
        <v>24</v>
      </c>
      <c r="B38" s="322" t="s">
        <v>29</v>
      </c>
      <c r="C38" s="313">
        <v>4864865</v>
      </c>
      <c r="D38" s="325" t="s">
        <v>12</v>
      </c>
      <c r="E38" s="306" t="s">
        <v>324</v>
      </c>
      <c r="F38" s="313">
        <v>1000</v>
      </c>
      <c r="G38" s="318">
        <v>999769</v>
      </c>
      <c r="H38" s="319">
        <v>999769</v>
      </c>
      <c r="I38" s="319">
        <f t="shared" si="6"/>
        <v>0</v>
      </c>
      <c r="J38" s="319">
        <f t="shared" si="7"/>
        <v>0</v>
      </c>
      <c r="K38" s="320">
        <f t="shared" si="8"/>
        <v>0</v>
      </c>
      <c r="L38" s="318">
        <v>998680</v>
      </c>
      <c r="M38" s="319">
        <v>998708</v>
      </c>
      <c r="N38" s="319">
        <f t="shared" si="9"/>
        <v>-28</v>
      </c>
      <c r="O38" s="319">
        <f t="shared" si="10"/>
        <v>-28000</v>
      </c>
      <c r="P38" s="320">
        <f t="shared" si="11"/>
        <v>-0.028</v>
      </c>
      <c r="Q38" s="436"/>
    </row>
    <row r="39" spans="1:17" ht="13.5" customHeight="1">
      <c r="A39" s="263">
        <v>25</v>
      </c>
      <c r="B39" s="322" t="s">
        <v>350</v>
      </c>
      <c r="C39" s="313">
        <v>4864873</v>
      </c>
      <c r="D39" s="325" t="s">
        <v>12</v>
      </c>
      <c r="E39" s="306" t="s">
        <v>324</v>
      </c>
      <c r="F39" s="313">
        <v>1000</v>
      </c>
      <c r="G39" s="318">
        <v>999451</v>
      </c>
      <c r="H39" s="319">
        <v>999451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999061</v>
      </c>
      <c r="M39" s="319">
        <v>999150</v>
      </c>
      <c r="N39" s="319">
        <f t="shared" si="9"/>
        <v>-89</v>
      </c>
      <c r="O39" s="319">
        <f t="shared" si="10"/>
        <v>-89000</v>
      </c>
      <c r="P39" s="320">
        <f t="shared" si="11"/>
        <v>-0.089</v>
      </c>
      <c r="Q39" s="435"/>
    </row>
    <row r="40" spans="1:17" ht="13.5" customHeight="1">
      <c r="A40" s="263">
        <v>26</v>
      </c>
      <c r="B40" s="322" t="s">
        <v>390</v>
      </c>
      <c r="C40" s="313">
        <v>5295124</v>
      </c>
      <c r="D40" s="325" t="s">
        <v>12</v>
      </c>
      <c r="E40" s="306" t="s">
        <v>324</v>
      </c>
      <c r="F40" s="313">
        <v>100</v>
      </c>
      <c r="G40" s="318">
        <v>43719</v>
      </c>
      <c r="H40" s="319">
        <v>43830</v>
      </c>
      <c r="I40" s="319">
        <f t="shared" si="6"/>
        <v>-111</v>
      </c>
      <c r="J40" s="319">
        <f t="shared" si="7"/>
        <v>-11100</v>
      </c>
      <c r="K40" s="320">
        <f t="shared" si="8"/>
        <v>-0.0111</v>
      </c>
      <c r="L40" s="318">
        <v>192149</v>
      </c>
      <c r="M40" s="319">
        <v>192177</v>
      </c>
      <c r="N40" s="319">
        <f t="shared" si="9"/>
        <v>-28</v>
      </c>
      <c r="O40" s="319">
        <f t="shared" si="10"/>
        <v>-2800</v>
      </c>
      <c r="P40" s="320">
        <f t="shared" si="11"/>
        <v>-0.0028</v>
      </c>
      <c r="Q40" s="435"/>
    </row>
    <row r="41" spans="1:17" ht="13.5" customHeight="1">
      <c r="A41" s="263"/>
      <c r="B41" s="324" t="s">
        <v>30</v>
      </c>
      <c r="C41" s="313"/>
      <c r="D41" s="325"/>
      <c r="E41" s="306"/>
      <c r="F41" s="313"/>
      <c r="G41" s="318"/>
      <c r="H41" s="319"/>
      <c r="I41" s="319"/>
      <c r="J41" s="319"/>
      <c r="K41" s="320"/>
      <c r="L41" s="318"/>
      <c r="M41" s="319"/>
      <c r="N41" s="319"/>
      <c r="O41" s="319"/>
      <c r="P41" s="320"/>
      <c r="Q41" s="425"/>
    </row>
    <row r="42" spans="1:17" ht="13.5" customHeight="1">
      <c r="A42" s="263">
        <v>27</v>
      </c>
      <c r="B42" s="322" t="s">
        <v>347</v>
      </c>
      <c r="C42" s="313">
        <v>5128473</v>
      </c>
      <c r="D42" s="325" t="s">
        <v>12</v>
      </c>
      <c r="E42" s="306" t="s">
        <v>324</v>
      </c>
      <c r="F42" s="313">
        <v>1000</v>
      </c>
      <c r="G42" s="318">
        <v>994438</v>
      </c>
      <c r="H42" s="319">
        <v>994594</v>
      </c>
      <c r="I42" s="319">
        <f>G42-H42</f>
        <v>-156</v>
      </c>
      <c r="J42" s="319">
        <f>$F42*I42</f>
        <v>-156000</v>
      </c>
      <c r="K42" s="320">
        <f>J42/1000000</f>
        <v>-0.156</v>
      </c>
      <c r="L42" s="318">
        <v>999456</v>
      </c>
      <c r="M42" s="319">
        <v>999456</v>
      </c>
      <c r="N42" s="319">
        <f>L42-M42</f>
        <v>0</v>
      </c>
      <c r="O42" s="319">
        <f>$F42*N42</f>
        <v>0</v>
      </c>
      <c r="P42" s="320">
        <f>O42/1000000</f>
        <v>0</v>
      </c>
      <c r="Q42" s="435"/>
    </row>
    <row r="43" spans="1:17" ht="13.5" customHeight="1">
      <c r="A43" s="263">
        <v>28</v>
      </c>
      <c r="B43" s="322" t="s">
        <v>348</v>
      </c>
      <c r="C43" s="313">
        <v>4902482</v>
      </c>
      <c r="D43" s="325" t="s">
        <v>12</v>
      </c>
      <c r="E43" s="306" t="s">
        <v>324</v>
      </c>
      <c r="F43" s="313">
        <v>500</v>
      </c>
      <c r="G43" s="318">
        <v>931307</v>
      </c>
      <c r="H43" s="319">
        <v>933555</v>
      </c>
      <c r="I43" s="319">
        <f>G43-H43</f>
        <v>-2248</v>
      </c>
      <c r="J43" s="319">
        <f>$F43*I43</f>
        <v>-1124000</v>
      </c>
      <c r="K43" s="320">
        <f>J43/1000000</f>
        <v>-1.124</v>
      </c>
      <c r="L43" s="318">
        <v>999897</v>
      </c>
      <c r="M43" s="319">
        <v>999897</v>
      </c>
      <c r="N43" s="319">
        <f>L43-M43</f>
        <v>0</v>
      </c>
      <c r="O43" s="319">
        <f>$F43*N43</f>
        <v>0</v>
      </c>
      <c r="P43" s="320">
        <f>O43/1000000</f>
        <v>0</v>
      </c>
      <c r="Q43" s="435"/>
    </row>
    <row r="44" spans="1:17" ht="13.5" customHeight="1">
      <c r="A44" s="263">
        <v>29</v>
      </c>
      <c r="B44" s="322" t="s">
        <v>31</v>
      </c>
      <c r="C44" s="313">
        <v>4864791</v>
      </c>
      <c r="D44" s="325" t="s">
        <v>12</v>
      </c>
      <c r="E44" s="306" t="s">
        <v>324</v>
      </c>
      <c r="F44" s="313">
        <v>266.67</v>
      </c>
      <c r="G44" s="318">
        <v>995078</v>
      </c>
      <c r="H44" s="319">
        <v>995396</v>
      </c>
      <c r="I44" s="264">
        <f>G44-H44</f>
        <v>-318</v>
      </c>
      <c r="J44" s="264">
        <f>$F44*I44</f>
        <v>-84801.06000000001</v>
      </c>
      <c r="K44" s="734">
        <f>J44/1000000</f>
        <v>-0.08480106000000001</v>
      </c>
      <c r="L44" s="318">
        <v>999872</v>
      </c>
      <c r="M44" s="319">
        <v>999872</v>
      </c>
      <c r="N44" s="264">
        <f>L44-M44</f>
        <v>0</v>
      </c>
      <c r="O44" s="264">
        <f>$F44*N44</f>
        <v>0</v>
      </c>
      <c r="P44" s="734">
        <f>O44/1000000</f>
        <v>0</v>
      </c>
      <c r="Q44" s="452"/>
    </row>
    <row r="45" spans="1:17" ht="13.5" customHeight="1">
      <c r="A45" s="263">
        <v>30</v>
      </c>
      <c r="B45" s="322" t="s">
        <v>32</v>
      </c>
      <c r="C45" s="313">
        <v>4864867</v>
      </c>
      <c r="D45" s="325" t="s">
        <v>12</v>
      </c>
      <c r="E45" s="306" t="s">
        <v>324</v>
      </c>
      <c r="F45" s="313">
        <v>500</v>
      </c>
      <c r="G45" s="318">
        <v>2224</v>
      </c>
      <c r="H45" s="319">
        <v>2224</v>
      </c>
      <c r="I45" s="319">
        <f>G45-H45</f>
        <v>0</v>
      </c>
      <c r="J45" s="319">
        <f>$F45*I45</f>
        <v>0</v>
      </c>
      <c r="K45" s="320">
        <f>J45/1000000</f>
        <v>0</v>
      </c>
      <c r="L45" s="318">
        <v>275</v>
      </c>
      <c r="M45" s="319">
        <v>268</v>
      </c>
      <c r="N45" s="319">
        <f>L45-M45</f>
        <v>7</v>
      </c>
      <c r="O45" s="319">
        <f>$F45*N45</f>
        <v>3500</v>
      </c>
      <c r="P45" s="320">
        <f>O45/1000000</f>
        <v>0.0035</v>
      </c>
      <c r="Q45" s="425"/>
    </row>
    <row r="46" spans="1:17" ht="13.5" customHeight="1">
      <c r="A46" s="263"/>
      <c r="B46" s="323" t="s">
        <v>33</v>
      </c>
      <c r="C46" s="313"/>
      <c r="D46" s="326"/>
      <c r="E46" s="306"/>
      <c r="F46" s="313"/>
      <c r="G46" s="318"/>
      <c r="H46" s="319"/>
      <c r="I46" s="319"/>
      <c r="J46" s="319"/>
      <c r="K46" s="320"/>
      <c r="L46" s="318"/>
      <c r="M46" s="319"/>
      <c r="N46" s="319"/>
      <c r="O46" s="319"/>
      <c r="P46" s="320"/>
      <c r="Q46" s="425"/>
    </row>
    <row r="47" spans="1:17" ht="13.5" customHeight="1">
      <c r="A47" s="263">
        <v>31</v>
      </c>
      <c r="B47" s="322" t="s">
        <v>34</v>
      </c>
      <c r="C47" s="313">
        <v>4865041</v>
      </c>
      <c r="D47" s="325" t="s">
        <v>12</v>
      </c>
      <c r="E47" s="306" t="s">
        <v>324</v>
      </c>
      <c r="F47" s="313">
        <v>-1000</v>
      </c>
      <c r="G47" s="318">
        <v>46339</v>
      </c>
      <c r="H47" s="319">
        <v>45502</v>
      </c>
      <c r="I47" s="319">
        <f>G47-H47</f>
        <v>837</v>
      </c>
      <c r="J47" s="319">
        <f>$F47*I47</f>
        <v>-837000</v>
      </c>
      <c r="K47" s="320">
        <f>J47/1000000</f>
        <v>-0.837</v>
      </c>
      <c r="L47" s="318">
        <v>996501</v>
      </c>
      <c r="M47" s="319">
        <v>996501</v>
      </c>
      <c r="N47" s="319">
        <f>L47-M47</f>
        <v>0</v>
      </c>
      <c r="O47" s="319">
        <f>$F47*N47</f>
        <v>0</v>
      </c>
      <c r="P47" s="320">
        <f>O47/1000000</f>
        <v>0</v>
      </c>
      <c r="Q47" s="425"/>
    </row>
    <row r="48" spans="1:17" ht="13.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324</v>
      </c>
      <c r="F48" s="313">
        <v>-500</v>
      </c>
      <c r="G48" s="318">
        <v>242866</v>
      </c>
      <c r="H48" s="319">
        <v>241858</v>
      </c>
      <c r="I48" s="319">
        <f>G48-H48</f>
        <v>1008</v>
      </c>
      <c r="J48" s="319">
        <f>$F48*I48</f>
        <v>-504000</v>
      </c>
      <c r="K48" s="320">
        <f>J48/1000000</f>
        <v>-0.504</v>
      </c>
      <c r="L48" s="318">
        <v>17545</v>
      </c>
      <c r="M48" s="319">
        <v>17545</v>
      </c>
      <c r="N48" s="319">
        <f>L48-M48</f>
        <v>0</v>
      </c>
      <c r="O48" s="319">
        <f>$F48*N48</f>
        <v>0</v>
      </c>
      <c r="P48" s="320">
        <f>O48/1000000</f>
        <v>0</v>
      </c>
      <c r="Q48" s="422"/>
    </row>
    <row r="49" spans="1:17" ht="13.5" customHeight="1">
      <c r="A49" s="264"/>
      <c r="B49" s="322"/>
      <c r="C49" s="313"/>
      <c r="D49" s="325"/>
      <c r="E49" s="306"/>
      <c r="F49" s="313">
        <v>-500</v>
      </c>
      <c r="G49" s="318">
        <v>241107</v>
      </c>
      <c r="H49" s="319">
        <v>240662</v>
      </c>
      <c r="I49" s="319">
        <f>G49-H49</f>
        <v>445</v>
      </c>
      <c r="J49" s="319">
        <f>$F49*I49</f>
        <v>-222500</v>
      </c>
      <c r="K49" s="320">
        <f>J49/1000000</f>
        <v>-0.2225</v>
      </c>
      <c r="L49" s="318"/>
      <c r="M49" s="319"/>
      <c r="N49" s="319"/>
      <c r="O49" s="319"/>
      <c r="P49" s="320"/>
      <c r="Q49" s="422"/>
    </row>
    <row r="50" spans="1:17" ht="13.5" customHeight="1">
      <c r="A50" s="264"/>
      <c r="B50" s="322"/>
      <c r="C50" s="313"/>
      <c r="D50" s="325"/>
      <c r="E50" s="306"/>
      <c r="F50" s="313">
        <v>-500</v>
      </c>
      <c r="G50" s="318">
        <v>236555</v>
      </c>
      <c r="H50" s="319">
        <v>235671</v>
      </c>
      <c r="I50" s="319">
        <f>G50-H50</f>
        <v>884</v>
      </c>
      <c r="J50" s="319">
        <f>$F50*I50</f>
        <v>-442000</v>
      </c>
      <c r="K50" s="320">
        <f>J50/1000000</f>
        <v>-0.442</v>
      </c>
      <c r="L50" s="318"/>
      <c r="M50" s="319"/>
      <c r="N50" s="319"/>
      <c r="O50" s="319"/>
      <c r="P50" s="320"/>
      <c r="Q50" s="422"/>
    </row>
    <row r="51" spans="1:17" ht="13.5" customHeight="1">
      <c r="A51" s="264">
        <v>33</v>
      </c>
      <c r="B51" s="322" t="s">
        <v>16</v>
      </c>
      <c r="C51" s="313">
        <v>4864788</v>
      </c>
      <c r="D51" s="325" t="s">
        <v>12</v>
      </c>
      <c r="E51" s="306" t="s">
        <v>324</v>
      </c>
      <c r="F51" s="313">
        <v>-2000</v>
      </c>
      <c r="G51" s="318">
        <v>7213</v>
      </c>
      <c r="H51" s="319">
        <v>6463</v>
      </c>
      <c r="I51" s="319">
        <f>G51-H51</f>
        <v>750</v>
      </c>
      <c r="J51" s="319">
        <f>$F51*I51</f>
        <v>-1500000</v>
      </c>
      <c r="K51" s="320">
        <f>J51/1000000</f>
        <v>-1.5</v>
      </c>
      <c r="L51" s="318">
        <v>999630</v>
      </c>
      <c r="M51" s="319">
        <v>999630</v>
      </c>
      <c r="N51" s="319">
        <f>L51-M51</f>
        <v>0</v>
      </c>
      <c r="O51" s="319">
        <f>$F51*N51</f>
        <v>0</v>
      </c>
      <c r="P51" s="320">
        <f>O51/1000000</f>
        <v>0</v>
      </c>
      <c r="Q51" s="422"/>
    </row>
    <row r="52" spans="1:17" ht="13.5" customHeight="1">
      <c r="A52" s="264"/>
      <c r="B52" s="323" t="s">
        <v>35</v>
      </c>
      <c r="C52" s="313"/>
      <c r="D52" s="326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5"/>
    </row>
    <row r="53" spans="1:17" ht="13.5" customHeight="1">
      <c r="A53" s="263">
        <v>34</v>
      </c>
      <c r="B53" s="322" t="s">
        <v>36</v>
      </c>
      <c r="C53" s="313">
        <v>4864911</v>
      </c>
      <c r="D53" s="325" t="s">
        <v>12</v>
      </c>
      <c r="E53" s="306" t="s">
        <v>324</v>
      </c>
      <c r="F53" s="313">
        <v>-1000</v>
      </c>
      <c r="G53" s="318">
        <v>54298</v>
      </c>
      <c r="H53" s="319">
        <v>51313</v>
      </c>
      <c r="I53" s="319">
        <f>G53-H53</f>
        <v>2985</v>
      </c>
      <c r="J53" s="319">
        <f>$F53*I53</f>
        <v>-2985000</v>
      </c>
      <c r="K53" s="320">
        <f>J53/1000000</f>
        <v>-2.985</v>
      </c>
      <c r="L53" s="318">
        <v>998916</v>
      </c>
      <c r="M53" s="319">
        <v>998916</v>
      </c>
      <c r="N53" s="319">
        <f>L53-M53</f>
        <v>0</v>
      </c>
      <c r="O53" s="319">
        <f>$F53*N53</f>
        <v>0</v>
      </c>
      <c r="P53" s="320">
        <f>O53/1000000</f>
        <v>0</v>
      </c>
      <c r="Q53" s="425"/>
    </row>
    <row r="54" spans="1:17" ht="13.5" customHeight="1">
      <c r="A54" s="263"/>
      <c r="B54" s="323" t="s">
        <v>358</v>
      </c>
      <c r="C54" s="313"/>
      <c r="D54" s="325"/>
      <c r="E54" s="306"/>
      <c r="F54" s="313"/>
      <c r="G54" s="318"/>
      <c r="H54" s="319"/>
      <c r="I54" s="319"/>
      <c r="J54" s="319"/>
      <c r="K54" s="320"/>
      <c r="L54" s="318"/>
      <c r="M54" s="319"/>
      <c r="N54" s="319"/>
      <c r="O54" s="319"/>
      <c r="P54" s="320"/>
      <c r="Q54" s="425"/>
    </row>
    <row r="55" spans="1:17" ht="14.25" customHeight="1">
      <c r="A55" s="263">
        <v>35</v>
      </c>
      <c r="B55" s="322" t="s">
        <v>407</v>
      </c>
      <c r="C55" s="313">
        <v>4864973</v>
      </c>
      <c r="D55" s="325" t="s">
        <v>12</v>
      </c>
      <c r="E55" s="306" t="s">
        <v>324</v>
      </c>
      <c r="F55" s="313">
        <v>-2000</v>
      </c>
      <c r="G55" s="318">
        <v>122292</v>
      </c>
      <c r="H55" s="319">
        <v>116118</v>
      </c>
      <c r="I55" s="319">
        <f>G55-H55</f>
        <v>6174</v>
      </c>
      <c r="J55" s="319">
        <f>$F55*I55</f>
        <v>-12348000</v>
      </c>
      <c r="K55" s="320">
        <f>J55/1000000</f>
        <v>-12.348</v>
      </c>
      <c r="L55" s="318">
        <v>292</v>
      </c>
      <c r="M55" s="319">
        <v>292</v>
      </c>
      <c r="N55" s="319">
        <f>L55-M55</f>
        <v>0</v>
      </c>
      <c r="O55" s="319">
        <f>$F55*N55</f>
        <v>0</v>
      </c>
      <c r="P55" s="320">
        <f>O55/1000000</f>
        <v>0</v>
      </c>
      <c r="Q55" s="425"/>
    </row>
    <row r="56" spans="1:17" ht="14.25" customHeight="1">
      <c r="A56" s="263">
        <v>36</v>
      </c>
      <c r="B56" s="322" t="s">
        <v>365</v>
      </c>
      <c r="C56" s="313">
        <v>4864992</v>
      </c>
      <c r="D56" s="325" t="s">
        <v>12</v>
      </c>
      <c r="E56" s="306" t="s">
        <v>324</v>
      </c>
      <c r="F56" s="313">
        <v>-1000</v>
      </c>
      <c r="G56" s="318">
        <v>117510</v>
      </c>
      <c r="H56" s="319">
        <v>113470</v>
      </c>
      <c r="I56" s="319">
        <f>G56-H56</f>
        <v>4040</v>
      </c>
      <c r="J56" s="319">
        <f>$F56*I56</f>
        <v>-4040000</v>
      </c>
      <c r="K56" s="320">
        <f>J56/1000000</f>
        <v>-4.04</v>
      </c>
      <c r="L56" s="318">
        <v>998442</v>
      </c>
      <c r="M56" s="319">
        <v>998442</v>
      </c>
      <c r="N56" s="319">
        <f>L56-M56</f>
        <v>0</v>
      </c>
      <c r="O56" s="319">
        <f>$F56*N56</f>
        <v>0</v>
      </c>
      <c r="P56" s="320">
        <f>O56/1000000</f>
        <v>0</v>
      </c>
      <c r="Q56" s="714"/>
    </row>
    <row r="57" spans="1:17" ht="14.25" customHeight="1">
      <c r="A57" s="263">
        <v>37</v>
      </c>
      <c r="B57" s="322" t="s">
        <v>359</v>
      </c>
      <c r="C57" s="313">
        <v>4864827</v>
      </c>
      <c r="D57" s="325" t="s">
        <v>12</v>
      </c>
      <c r="E57" s="306" t="s">
        <v>324</v>
      </c>
      <c r="F57" s="313">
        <v>-333.33</v>
      </c>
      <c r="G57" s="318">
        <v>134744</v>
      </c>
      <c r="H57" s="319">
        <v>114298</v>
      </c>
      <c r="I57" s="319">
        <f>G57-H57</f>
        <v>20446</v>
      </c>
      <c r="J57" s="319">
        <f>$F57*I57</f>
        <v>-6815265.18</v>
      </c>
      <c r="K57" s="320">
        <f>J57/1000000</f>
        <v>-6.81526518</v>
      </c>
      <c r="L57" s="318">
        <v>176</v>
      </c>
      <c r="M57" s="319">
        <v>176</v>
      </c>
      <c r="N57" s="319">
        <f>L57-M57</f>
        <v>0</v>
      </c>
      <c r="O57" s="319">
        <f>$F57*N57</f>
        <v>0</v>
      </c>
      <c r="P57" s="320">
        <f>O57/1000000</f>
        <v>0</v>
      </c>
      <c r="Q57" s="714"/>
    </row>
    <row r="58" spans="1:17" s="828" customFormat="1" ht="14.25" customHeight="1">
      <c r="A58" s="820">
        <v>38</v>
      </c>
      <c r="B58" s="821" t="s">
        <v>473</v>
      </c>
      <c r="C58" s="822">
        <v>5128449</v>
      </c>
      <c r="D58" s="823" t="s">
        <v>12</v>
      </c>
      <c r="E58" s="824" t="s">
        <v>324</v>
      </c>
      <c r="F58" s="822"/>
      <c r="G58" s="847">
        <v>0</v>
      </c>
      <c r="H58" s="835">
        <v>0</v>
      </c>
      <c r="I58" s="835">
        <f>G58-H58</f>
        <v>0</v>
      </c>
      <c r="J58" s="835">
        <f>$F58*I58</f>
        <v>0</v>
      </c>
      <c r="K58" s="848">
        <f>J58/1000000</f>
        <v>0</v>
      </c>
      <c r="L58" s="847">
        <v>0</v>
      </c>
      <c r="M58" s="835">
        <v>0</v>
      </c>
      <c r="N58" s="835">
        <f>L58-M58</f>
        <v>0</v>
      </c>
      <c r="O58" s="835">
        <f>$F58*N58</f>
        <v>0</v>
      </c>
      <c r="P58" s="848">
        <f>O58/1000000</f>
        <v>0</v>
      </c>
      <c r="Q58" s="871"/>
    </row>
    <row r="59" spans="1:17" ht="14.25" customHeight="1">
      <c r="A59" s="263"/>
      <c r="B59" s="324" t="s">
        <v>379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26"/>
    </row>
    <row r="60" spans="1:17" ht="14.25" customHeight="1">
      <c r="A60" s="263">
        <v>38</v>
      </c>
      <c r="B60" s="322" t="s">
        <v>14</v>
      </c>
      <c r="C60" s="313">
        <v>4902505</v>
      </c>
      <c r="D60" s="325" t="s">
        <v>12</v>
      </c>
      <c r="E60" s="306" t="s">
        <v>324</v>
      </c>
      <c r="F60" s="313">
        <v>-2000</v>
      </c>
      <c r="G60" s="318">
        <v>20273</v>
      </c>
      <c r="H60" s="319">
        <v>18264</v>
      </c>
      <c r="I60" s="319">
        <f>G60-H60</f>
        <v>2009</v>
      </c>
      <c r="J60" s="319">
        <f>$F60*I60</f>
        <v>-4018000</v>
      </c>
      <c r="K60" s="320">
        <f>J60/1000000</f>
        <v>-4.018</v>
      </c>
      <c r="L60" s="318">
        <v>249</v>
      </c>
      <c r="M60" s="319">
        <v>249</v>
      </c>
      <c r="N60" s="319">
        <f>L60-M60</f>
        <v>0</v>
      </c>
      <c r="O60" s="319">
        <f>$F60*N60</f>
        <v>0</v>
      </c>
      <c r="P60" s="320">
        <f>O60/1000000</f>
        <v>0</v>
      </c>
      <c r="Q60" s="452"/>
    </row>
    <row r="61" spans="1:17" ht="14.25" customHeight="1">
      <c r="A61" s="263">
        <v>39</v>
      </c>
      <c r="B61" s="322" t="s">
        <v>15</v>
      </c>
      <c r="C61" s="313">
        <v>5128468</v>
      </c>
      <c r="D61" s="325" t="s">
        <v>12</v>
      </c>
      <c r="E61" s="306" t="s">
        <v>324</v>
      </c>
      <c r="F61" s="313">
        <v>-1000</v>
      </c>
      <c r="G61" s="318">
        <v>78217</v>
      </c>
      <c r="H61" s="319">
        <v>74034</v>
      </c>
      <c r="I61" s="319">
        <f>G61-H61</f>
        <v>4183</v>
      </c>
      <c r="J61" s="319">
        <f>$F61*I61</f>
        <v>-4183000</v>
      </c>
      <c r="K61" s="320">
        <f>J61/1000000</f>
        <v>-4.183</v>
      </c>
      <c r="L61" s="318">
        <v>1672</v>
      </c>
      <c r="M61" s="319">
        <v>1672</v>
      </c>
      <c r="N61" s="319">
        <f>L61-M61</f>
        <v>0</v>
      </c>
      <c r="O61" s="319">
        <f>$F61*N61</f>
        <v>0</v>
      </c>
      <c r="P61" s="320">
        <f>O61/1000000</f>
        <v>0</v>
      </c>
      <c r="Q61" s="432"/>
    </row>
    <row r="62" spans="1:17" ht="14.25" customHeight="1">
      <c r="A62" s="263"/>
      <c r="B62" s="324" t="s">
        <v>469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2"/>
    </row>
    <row r="63" spans="1:17" s="828" customFormat="1" ht="14.25" customHeight="1">
      <c r="A63" s="820">
        <v>40</v>
      </c>
      <c r="B63" s="821" t="s">
        <v>14</v>
      </c>
      <c r="C63" s="822" t="s">
        <v>470</v>
      </c>
      <c r="D63" s="823" t="s">
        <v>472</v>
      </c>
      <c r="E63" s="824" t="s">
        <v>324</v>
      </c>
      <c r="F63" s="822">
        <v>1</v>
      </c>
      <c r="G63" s="820">
        <v>1653000</v>
      </c>
      <c r="H63" s="825">
        <v>1142000</v>
      </c>
      <c r="I63" s="825">
        <f>G63-H63</f>
        <v>511000</v>
      </c>
      <c r="J63" s="825">
        <f>$F63*I63</f>
        <v>511000</v>
      </c>
      <c r="K63" s="826">
        <f>J63/1000000</f>
        <v>0.511</v>
      </c>
      <c r="L63" s="820">
        <v>-4000</v>
      </c>
      <c r="M63" s="825">
        <v>-4000</v>
      </c>
      <c r="N63" s="825">
        <f>L63-M63</f>
        <v>0</v>
      </c>
      <c r="O63" s="825">
        <f>$F63*N63</f>
        <v>0</v>
      </c>
      <c r="P63" s="826">
        <f>O63/1000000</f>
        <v>0</v>
      </c>
      <c r="Q63" s="846"/>
    </row>
    <row r="64" spans="1:17" s="828" customFormat="1" ht="14.25" customHeight="1">
      <c r="A64" s="820">
        <v>41</v>
      </c>
      <c r="B64" s="821" t="s">
        <v>15</v>
      </c>
      <c r="C64" s="822" t="s">
        <v>471</v>
      </c>
      <c r="D64" s="823" t="s">
        <v>472</v>
      </c>
      <c r="E64" s="824" t="s">
        <v>324</v>
      </c>
      <c r="F64" s="822">
        <v>1</v>
      </c>
      <c r="G64" s="820">
        <v>9657000</v>
      </c>
      <c r="H64" s="825">
        <v>7883000</v>
      </c>
      <c r="I64" s="825">
        <f>G64-H64</f>
        <v>1774000</v>
      </c>
      <c r="J64" s="825">
        <f>$F64*I64</f>
        <v>1774000</v>
      </c>
      <c r="K64" s="826">
        <f>J64/1000000</f>
        <v>1.774</v>
      </c>
      <c r="L64" s="820">
        <v>-13000</v>
      </c>
      <c r="M64" s="825">
        <v>-13000</v>
      </c>
      <c r="N64" s="825">
        <f>L64-M64</f>
        <v>0</v>
      </c>
      <c r="O64" s="825">
        <f>$F64*N64</f>
        <v>0</v>
      </c>
      <c r="P64" s="826">
        <f>O64/1000000</f>
        <v>0</v>
      </c>
      <c r="Q64" s="846"/>
    </row>
    <row r="65" spans="1:17" ht="14.25" customHeight="1">
      <c r="A65" s="263"/>
      <c r="B65" s="324" t="s">
        <v>383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32"/>
    </row>
    <row r="66" spans="1:17" ht="14.25" customHeight="1">
      <c r="A66" s="263">
        <v>42</v>
      </c>
      <c r="B66" s="322" t="s">
        <v>14</v>
      </c>
      <c r="C66" s="313">
        <v>4864903</v>
      </c>
      <c r="D66" s="325" t="s">
        <v>12</v>
      </c>
      <c r="E66" s="306" t="s">
        <v>324</v>
      </c>
      <c r="F66" s="313">
        <v>-1000</v>
      </c>
      <c r="G66" s="318">
        <v>6523</v>
      </c>
      <c r="H66" s="319">
        <v>6107</v>
      </c>
      <c r="I66" s="319">
        <f>G66-H66</f>
        <v>416</v>
      </c>
      <c r="J66" s="319">
        <f>$F66*I66</f>
        <v>-416000</v>
      </c>
      <c r="K66" s="320">
        <f>J66/1000000</f>
        <v>-0.416</v>
      </c>
      <c r="L66" s="318">
        <v>997842</v>
      </c>
      <c r="M66" s="319">
        <v>997842</v>
      </c>
      <c r="N66" s="319">
        <f>L66-M66</f>
        <v>0</v>
      </c>
      <c r="O66" s="319">
        <f>$F66*N66</f>
        <v>0</v>
      </c>
      <c r="P66" s="320">
        <f>O66/1000000</f>
        <v>0</v>
      </c>
      <c r="Q66" s="422"/>
    </row>
    <row r="67" spans="1:17" ht="14.25" customHeight="1">
      <c r="A67" s="263">
        <v>43</v>
      </c>
      <c r="B67" s="322" t="s">
        <v>15</v>
      </c>
      <c r="C67" s="313">
        <v>4864946</v>
      </c>
      <c r="D67" s="325" t="s">
        <v>12</v>
      </c>
      <c r="E67" s="306" t="s">
        <v>324</v>
      </c>
      <c r="F67" s="313">
        <v>-1000</v>
      </c>
      <c r="G67" s="318">
        <v>53211</v>
      </c>
      <c r="H67" s="319">
        <v>52647</v>
      </c>
      <c r="I67" s="319">
        <f>G67-H67</f>
        <v>564</v>
      </c>
      <c r="J67" s="319">
        <f>$F67*I67</f>
        <v>-564000</v>
      </c>
      <c r="K67" s="320">
        <f>J67/1000000</f>
        <v>-0.564</v>
      </c>
      <c r="L67" s="318">
        <v>1621</v>
      </c>
      <c r="M67" s="319">
        <v>1621</v>
      </c>
      <c r="N67" s="319">
        <f>L67-M67</f>
        <v>0</v>
      </c>
      <c r="O67" s="319">
        <f>$F67*N67</f>
        <v>0</v>
      </c>
      <c r="P67" s="320">
        <f>O67/1000000</f>
        <v>0</v>
      </c>
      <c r="Q67" s="422"/>
    </row>
    <row r="68" spans="1:17" ht="14.25" customHeight="1">
      <c r="A68" s="263"/>
      <c r="B68" s="324" t="s">
        <v>357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5"/>
    </row>
    <row r="69" spans="1:17" ht="14.25" customHeight="1">
      <c r="A69" s="263"/>
      <c r="B69" s="324" t="s">
        <v>41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5"/>
    </row>
    <row r="70" spans="1:17" s="458" customFormat="1" ht="15.75" thickBot="1">
      <c r="A70" s="458">
        <v>44</v>
      </c>
      <c r="B70" s="761" t="s">
        <v>42</v>
      </c>
      <c r="C70" s="689">
        <v>4864843</v>
      </c>
      <c r="D70" s="689" t="s">
        <v>12</v>
      </c>
      <c r="E70" s="689" t="s">
        <v>324</v>
      </c>
      <c r="F70" s="689">
        <v>1000</v>
      </c>
      <c r="G70" s="318">
        <v>998534</v>
      </c>
      <c r="H70" s="319">
        <v>998534</v>
      </c>
      <c r="I70" s="689">
        <f>G70-H70</f>
        <v>0</v>
      </c>
      <c r="J70" s="689">
        <f>$F70*I70</f>
        <v>0</v>
      </c>
      <c r="K70" s="689">
        <f>J70/1000000</f>
        <v>0</v>
      </c>
      <c r="L70" s="318">
        <v>26398</v>
      </c>
      <c r="M70" s="319">
        <v>26388</v>
      </c>
      <c r="N70" s="689">
        <f>L70-M70</f>
        <v>10</v>
      </c>
      <c r="O70" s="689">
        <f>$F70*N70</f>
        <v>10000</v>
      </c>
      <c r="P70" s="689">
        <f>O70/1000000</f>
        <v>0.01</v>
      </c>
      <c r="Q70" s="512"/>
    </row>
    <row r="71" spans="1:17" s="713" customFormat="1" ht="16.5" hidden="1" thickBot="1" thickTop="1">
      <c r="A71" s="650"/>
      <c r="B71" s="711"/>
      <c r="C71" s="712"/>
      <c r="D71" s="717"/>
      <c r="F71" s="712"/>
      <c r="G71" s="319" t="e">
        <v>#N/A</v>
      </c>
      <c r="H71" s="319" t="e">
        <v>#N/A</v>
      </c>
      <c r="I71" s="712"/>
      <c r="J71" s="712"/>
      <c r="K71" s="712"/>
      <c r="L71" s="319" t="e">
        <v>#N/A</v>
      </c>
      <c r="M71" s="319" t="e">
        <v>#N/A</v>
      </c>
      <c r="N71" s="712"/>
      <c r="O71" s="712"/>
      <c r="P71" s="712"/>
      <c r="Q71" s="718"/>
    </row>
    <row r="72" spans="1:17" ht="21.75" customHeight="1" thickBot="1" thickTop="1">
      <c r="A72" s="264"/>
      <c r="B72" s="442" t="s">
        <v>289</v>
      </c>
      <c r="C72" s="37"/>
      <c r="D72" s="326"/>
      <c r="E72" s="306"/>
      <c r="F72" s="37"/>
      <c r="G72" s="424"/>
      <c r="H72" s="424"/>
      <c r="I72" s="319"/>
      <c r="J72" s="319"/>
      <c r="K72" s="319"/>
      <c r="L72" s="424"/>
      <c r="M72" s="424"/>
      <c r="N72" s="319"/>
      <c r="O72" s="319"/>
      <c r="P72" s="319"/>
      <c r="Q72" s="499" t="str">
        <f>Q1</f>
        <v>APRIL-2021</v>
      </c>
    </row>
    <row r="73" spans="1:17" ht="15.75" customHeight="1" thickTop="1">
      <c r="A73" s="262"/>
      <c r="B73" s="321" t="s">
        <v>43</v>
      </c>
      <c r="C73" s="304"/>
      <c r="D73" s="327"/>
      <c r="E73" s="327"/>
      <c r="F73" s="304"/>
      <c r="G73" s="318"/>
      <c r="H73" s="319"/>
      <c r="I73" s="500"/>
      <c r="J73" s="500"/>
      <c r="K73" s="501"/>
      <c r="L73" s="319"/>
      <c r="M73" s="319"/>
      <c r="N73" s="500"/>
      <c r="O73" s="500"/>
      <c r="P73" s="501"/>
      <c r="Q73" s="502"/>
    </row>
    <row r="74" spans="1:17" ht="15.75" customHeight="1">
      <c r="A74" s="263">
        <v>45</v>
      </c>
      <c r="B74" s="459" t="s">
        <v>76</v>
      </c>
      <c r="C74" s="313">
        <v>5295200</v>
      </c>
      <c r="D74" s="326" t="s">
        <v>12</v>
      </c>
      <c r="E74" s="306" t="s">
        <v>324</v>
      </c>
      <c r="F74" s="313">
        <v>100</v>
      </c>
      <c r="G74" s="318">
        <v>999735</v>
      </c>
      <c r="H74" s="319">
        <v>999813</v>
      </c>
      <c r="I74" s="319">
        <f>G74-H74</f>
        <v>-78</v>
      </c>
      <c r="J74" s="319">
        <f>$F74*I74</f>
        <v>-7800</v>
      </c>
      <c r="K74" s="320">
        <f>J74/1000000</f>
        <v>-0.0078</v>
      </c>
      <c r="L74" s="318">
        <v>999996</v>
      </c>
      <c r="M74" s="319">
        <v>999996</v>
      </c>
      <c r="N74" s="319">
        <f>L74-M74</f>
        <v>0</v>
      </c>
      <c r="O74" s="319">
        <f>$F74*N74</f>
        <v>0</v>
      </c>
      <c r="P74" s="320">
        <f>O74/1000000</f>
        <v>0</v>
      </c>
      <c r="Q74" s="425"/>
    </row>
    <row r="75" spans="1:17" ht="15.75" customHeight="1">
      <c r="A75" s="263"/>
      <c r="B75" s="286" t="s">
        <v>48</v>
      </c>
      <c r="C75" s="314"/>
      <c r="D75" s="328"/>
      <c r="E75" s="328"/>
      <c r="F75" s="314"/>
      <c r="G75" s="318"/>
      <c r="H75" s="319"/>
      <c r="I75" s="319"/>
      <c r="J75" s="319"/>
      <c r="K75" s="320"/>
      <c r="L75" s="318"/>
      <c r="M75" s="319"/>
      <c r="N75" s="319"/>
      <c r="O75" s="319"/>
      <c r="P75" s="320"/>
      <c r="Q75" s="425"/>
    </row>
    <row r="76" spans="1:17" ht="15.75" customHeight="1">
      <c r="A76" s="263">
        <v>46</v>
      </c>
      <c r="B76" s="443" t="s">
        <v>49</v>
      </c>
      <c r="C76" s="314">
        <v>4902572</v>
      </c>
      <c r="D76" s="444" t="s">
        <v>12</v>
      </c>
      <c r="E76" s="306" t="s">
        <v>324</v>
      </c>
      <c r="F76" s="314">
        <v>100</v>
      </c>
      <c r="G76" s="318">
        <v>0</v>
      </c>
      <c r="H76" s="319">
        <v>0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0</v>
      </c>
      <c r="M76" s="319">
        <v>0</v>
      </c>
      <c r="N76" s="319">
        <f>L76-M76</f>
        <v>0</v>
      </c>
      <c r="O76" s="319">
        <f>$F76*N76</f>
        <v>0</v>
      </c>
      <c r="P76" s="320">
        <f>O76/1000000</f>
        <v>0</v>
      </c>
      <c r="Q76" s="736"/>
    </row>
    <row r="77" spans="1:17" ht="15.75" customHeight="1">
      <c r="A77" s="263">
        <v>47</v>
      </c>
      <c r="B77" s="443" t="s">
        <v>50</v>
      </c>
      <c r="C77" s="314">
        <v>4902541</v>
      </c>
      <c r="D77" s="444" t="s">
        <v>12</v>
      </c>
      <c r="E77" s="306" t="s">
        <v>324</v>
      </c>
      <c r="F77" s="314">
        <v>100</v>
      </c>
      <c r="G77" s="318">
        <v>999482</v>
      </c>
      <c r="H77" s="319">
        <v>999482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999486</v>
      </c>
      <c r="M77" s="319">
        <v>999486</v>
      </c>
      <c r="N77" s="319">
        <f>L77-M77</f>
        <v>0</v>
      </c>
      <c r="O77" s="319">
        <f>$F77*N77</f>
        <v>0</v>
      </c>
      <c r="P77" s="320">
        <f>O77/1000000</f>
        <v>0</v>
      </c>
      <c r="Q77" s="425"/>
    </row>
    <row r="78" spans="1:17" ht="15.75" customHeight="1">
      <c r="A78" s="263">
        <v>48</v>
      </c>
      <c r="B78" s="443" t="s">
        <v>51</v>
      </c>
      <c r="C78" s="314">
        <v>4902539</v>
      </c>
      <c r="D78" s="444" t="s">
        <v>12</v>
      </c>
      <c r="E78" s="306" t="s">
        <v>324</v>
      </c>
      <c r="F78" s="314">
        <v>100</v>
      </c>
      <c r="G78" s="318">
        <v>3045</v>
      </c>
      <c r="H78" s="319">
        <v>3039</v>
      </c>
      <c r="I78" s="319">
        <f>G78-H78</f>
        <v>6</v>
      </c>
      <c r="J78" s="319">
        <f>$F78*I78</f>
        <v>600</v>
      </c>
      <c r="K78" s="320">
        <f>J78/1000000</f>
        <v>0.0006</v>
      </c>
      <c r="L78" s="318">
        <v>30875</v>
      </c>
      <c r="M78" s="319">
        <v>30857</v>
      </c>
      <c r="N78" s="319">
        <f>L78-M78</f>
        <v>18</v>
      </c>
      <c r="O78" s="319">
        <f>$F78*N78</f>
        <v>1800</v>
      </c>
      <c r="P78" s="320">
        <f>O78/1000000</f>
        <v>0.0018</v>
      </c>
      <c r="Q78" s="425"/>
    </row>
    <row r="79" spans="1:17" ht="15.75" customHeight="1">
      <c r="A79" s="263"/>
      <c r="B79" s="286" t="s">
        <v>52</v>
      </c>
      <c r="C79" s="314"/>
      <c r="D79" s="328"/>
      <c r="E79" s="328"/>
      <c r="F79" s="314"/>
      <c r="G79" s="318"/>
      <c r="H79" s="319"/>
      <c r="I79" s="319"/>
      <c r="J79" s="319"/>
      <c r="K79" s="320"/>
      <c r="L79" s="318"/>
      <c r="M79" s="319"/>
      <c r="N79" s="319"/>
      <c r="O79" s="319"/>
      <c r="P79" s="320"/>
      <c r="Q79" s="425"/>
    </row>
    <row r="80" spans="1:17" ht="15.75" customHeight="1">
      <c r="A80" s="263">
        <v>49</v>
      </c>
      <c r="B80" s="443" t="s">
        <v>53</v>
      </c>
      <c r="C80" s="314">
        <v>4902591</v>
      </c>
      <c r="D80" s="444" t="s">
        <v>12</v>
      </c>
      <c r="E80" s="306" t="s">
        <v>324</v>
      </c>
      <c r="F80" s="314">
        <v>1333</v>
      </c>
      <c r="G80" s="318">
        <v>764</v>
      </c>
      <c r="H80" s="319">
        <v>763</v>
      </c>
      <c r="I80" s="319">
        <f aca="true" t="shared" si="12" ref="I80:I85">G80-H80</f>
        <v>1</v>
      </c>
      <c r="J80" s="319">
        <f aca="true" t="shared" si="13" ref="J80:J85">$F80*I80</f>
        <v>1333</v>
      </c>
      <c r="K80" s="320">
        <f aca="true" t="shared" si="14" ref="K80:K85">J80/1000000</f>
        <v>0.001333</v>
      </c>
      <c r="L80" s="318">
        <v>559</v>
      </c>
      <c r="M80" s="319">
        <v>558</v>
      </c>
      <c r="N80" s="319">
        <f aca="true" t="shared" si="15" ref="N80:N85">L80-M80</f>
        <v>1</v>
      </c>
      <c r="O80" s="319">
        <f aca="true" t="shared" si="16" ref="O80:O85">$F80*N80</f>
        <v>1333</v>
      </c>
      <c r="P80" s="320">
        <f aca="true" t="shared" si="17" ref="P80:P85">O80/1000000</f>
        <v>0.001333</v>
      </c>
      <c r="Q80" s="425"/>
    </row>
    <row r="81" spans="1:17" ht="15.75" customHeight="1">
      <c r="A81" s="263">
        <v>50</v>
      </c>
      <c r="B81" s="443" t="s">
        <v>54</v>
      </c>
      <c r="C81" s="314">
        <v>4902565</v>
      </c>
      <c r="D81" s="444" t="s">
        <v>12</v>
      </c>
      <c r="E81" s="306" t="s">
        <v>324</v>
      </c>
      <c r="F81" s="314">
        <v>100</v>
      </c>
      <c r="G81" s="318">
        <v>3198</v>
      </c>
      <c r="H81" s="319">
        <v>3192</v>
      </c>
      <c r="I81" s="319">
        <f t="shared" si="12"/>
        <v>6</v>
      </c>
      <c r="J81" s="319">
        <f t="shared" si="13"/>
        <v>600</v>
      </c>
      <c r="K81" s="320">
        <f t="shared" si="14"/>
        <v>0.0006</v>
      </c>
      <c r="L81" s="318">
        <v>2138</v>
      </c>
      <c r="M81" s="319">
        <v>2127</v>
      </c>
      <c r="N81" s="319">
        <f t="shared" si="15"/>
        <v>11</v>
      </c>
      <c r="O81" s="319">
        <f t="shared" si="16"/>
        <v>1100</v>
      </c>
      <c r="P81" s="320">
        <f t="shared" si="17"/>
        <v>0.0011</v>
      </c>
      <c r="Q81" s="425"/>
    </row>
    <row r="82" spans="1:17" ht="15.75" customHeight="1">
      <c r="A82" s="263">
        <v>51</v>
      </c>
      <c r="B82" s="443" t="s">
        <v>55</v>
      </c>
      <c r="C82" s="314">
        <v>4902523</v>
      </c>
      <c r="D82" s="444" t="s">
        <v>12</v>
      </c>
      <c r="E82" s="306" t="s">
        <v>324</v>
      </c>
      <c r="F82" s="314">
        <v>100</v>
      </c>
      <c r="G82" s="318">
        <v>999815</v>
      </c>
      <c r="H82" s="319">
        <v>999815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999943</v>
      </c>
      <c r="M82" s="319">
        <v>999943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5"/>
    </row>
    <row r="83" spans="1:17" ht="15.75" customHeight="1">
      <c r="A83" s="263">
        <v>52</v>
      </c>
      <c r="B83" s="443" t="s">
        <v>56</v>
      </c>
      <c r="C83" s="314">
        <v>4865089</v>
      </c>
      <c r="D83" s="444" t="s">
        <v>12</v>
      </c>
      <c r="E83" s="306" t="s">
        <v>324</v>
      </c>
      <c r="F83" s="314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25"/>
    </row>
    <row r="84" spans="1:17" ht="15.75" customHeight="1">
      <c r="A84" s="263">
        <v>53</v>
      </c>
      <c r="B84" s="443" t="s">
        <v>57</v>
      </c>
      <c r="C84" s="314">
        <v>4902548</v>
      </c>
      <c r="D84" s="444" t="s">
        <v>12</v>
      </c>
      <c r="E84" s="306" t="s">
        <v>324</v>
      </c>
      <c r="F84" s="460">
        <v>100</v>
      </c>
      <c r="G84" s="318">
        <v>0</v>
      </c>
      <c r="H84" s="319">
        <v>0</v>
      </c>
      <c r="I84" s="319">
        <f t="shared" si="12"/>
        <v>0</v>
      </c>
      <c r="J84" s="319">
        <f t="shared" si="13"/>
        <v>0</v>
      </c>
      <c r="K84" s="320">
        <f t="shared" si="14"/>
        <v>0</v>
      </c>
      <c r="L84" s="318">
        <v>0</v>
      </c>
      <c r="M84" s="319">
        <v>0</v>
      </c>
      <c r="N84" s="319">
        <f t="shared" si="15"/>
        <v>0</v>
      </c>
      <c r="O84" s="319">
        <f t="shared" si="16"/>
        <v>0</v>
      </c>
      <c r="P84" s="320">
        <f t="shared" si="17"/>
        <v>0</v>
      </c>
      <c r="Q84" s="452"/>
    </row>
    <row r="85" spans="1:17" ht="15.75" customHeight="1">
      <c r="A85" s="263">
        <v>54</v>
      </c>
      <c r="B85" s="443" t="s">
        <v>58</v>
      </c>
      <c r="C85" s="314">
        <v>4902564</v>
      </c>
      <c r="D85" s="444" t="s">
        <v>12</v>
      </c>
      <c r="E85" s="306" t="s">
        <v>324</v>
      </c>
      <c r="F85" s="314">
        <v>100</v>
      </c>
      <c r="G85" s="318">
        <v>2014</v>
      </c>
      <c r="H85" s="319">
        <v>2020</v>
      </c>
      <c r="I85" s="319">
        <f t="shared" si="12"/>
        <v>-6</v>
      </c>
      <c r="J85" s="319">
        <f t="shared" si="13"/>
        <v>-600</v>
      </c>
      <c r="K85" s="320">
        <f t="shared" si="14"/>
        <v>-0.0006</v>
      </c>
      <c r="L85" s="318">
        <v>3609</v>
      </c>
      <c r="M85" s="319">
        <v>3581</v>
      </c>
      <c r="N85" s="319">
        <f t="shared" si="15"/>
        <v>28</v>
      </c>
      <c r="O85" s="319">
        <f t="shared" si="16"/>
        <v>2800</v>
      </c>
      <c r="P85" s="320">
        <f t="shared" si="17"/>
        <v>0.0028</v>
      </c>
      <c r="Q85" s="436"/>
    </row>
    <row r="86" spans="1:17" ht="15.75" customHeight="1">
      <c r="A86" s="263"/>
      <c r="B86" s="286" t="s">
        <v>60</v>
      </c>
      <c r="C86" s="314"/>
      <c r="D86" s="328"/>
      <c r="E86" s="328"/>
      <c r="F86" s="314"/>
      <c r="G86" s="318"/>
      <c r="H86" s="319"/>
      <c r="I86" s="319"/>
      <c r="J86" s="319"/>
      <c r="K86" s="320"/>
      <c r="L86" s="318"/>
      <c r="M86" s="319"/>
      <c r="N86" s="319"/>
      <c r="O86" s="319"/>
      <c r="P86" s="320"/>
      <c r="Q86" s="425"/>
    </row>
    <row r="87" spans="1:17" ht="15.75" customHeight="1">
      <c r="A87" s="263">
        <v>55</v>
      </c>
      <c r="B87" s="443" t="s">
        <v>61</v>
      </c>
      <c r="C87" s="314">
        <v>4865088</v>
      </c>
      <c r="D87" s="444" t="s">
        <v>12</v>
      </c>
      <c r="E87" s="306" t="s">
        <v>324</v>
      </c>
      <c r="F87" s="314">
        <v>166.66</v>
      </c>
      <c r="G87" s="318">
        <v>1412</v>
      </c>
      <c r="H87" s="319">
        <v>1412</v>
      </c>
      <c r="I87" s="319">
        <f>G87-H87</f>
        <v>0</v>
      </c>
      <c r="J87" s="319">
        <f>$F87*I87</f>
        <v>0</v>
      </c>
      <c r="K87" s="320">
        <f>J87/1000000</f>
        <v>0</v>
      </c>
      <c r="L87" s="318">
        <v>7172</v>
      </c>
      <c r="M87" s="319">
        <v>7172</v>
      </c>
      <c r="N87" s="319">
        <f>L87-M87</f>
        <v>0</v>
      </c>
      <c r="O87" s="319">
        <f>$F87*N87</f>
        <v>0</v>
      </c>
      <c r="P87" s="320">
        <f>O87/1000000</f>
        <v>0</v>
      </c>
      <c r="Q87" s="450"/>
    </row>
    <row r="88" spans="1:17" ht="15.75" customHeight="1">
      <c r="A88" s="263">
        <v>56</v>
      </c>
      <c r="B88" s="443" t="s">
        <v>62</v>
      </c>
      <c r="C88" s="314">
        <v>4902579</v>
      </c>
      <c r="D88" s="444" t="s">
        <v>12</v>
      </c>
      <c r="E88" s="306" t="s">
        <v>324</v>
      </c>
      <c r="F88" s="314">
        <v>500</v>
      </c>
      <c r="G88" s="318">
        <v>999798</v>
      </c>
      <c r="H88" s="319">
        <v>999798</v>
      </c>
      <c r="I88" s="319">
        <f>G88-H88</f>
        <v>0</v>
      </c>
      <c r="J88" s="319">
        <f>$F88*I88</f>
        <v>0</v>
      </c>
      <c r="K88" s="320">
        <f>J88/1000000</f>
        <v>0</v>
      </c>
      <c r="L88" s="318">
        <v>2134</v>
      </c>
      <c r="M88" s="319">
        <v>2125</v>
      </c>
      <c r="N88" s="319">
        <f>L88-M88</f>
        <v>9</v>
      </c>
      <c r="O88" s="319">
        <f>$F88*N88</f>
        <v>4500</v>
      </c>
      <c r="P88" s="320">
        <f>O88/1000000</f>
        <v>0.0045</v>
      </c>
      <c r="Q88" s="425"/>
    </row>
    <row r="89" spans="1:17" ht="15.75" customHeight="1">
      <c r="A89" s="263">
        <v>57</v>
      </c>
      <c r="B89" s="443" t="s">
        <v>63</v>
      </c>
      <c r="C89" s="314">
        <v>4902585</v>
      </c>
      <c r="D89" s="444" t="s">
        <v>12</v>
      </c>
      <c r="E89" s="306" t="s">
        <v>324</v>
      </c>
      <c r="F89" s="460">
        <v>666.67</v>
      </c>
      <c r="G89" s="318">
        <v>2409</v>
      </c>
      <c r="H89" s="319">
        <v>2409</v>
      </c>
      <c r="I89" s="319">
        <f>G89-H89</f>
        <v>0</v>
      </c>
      <c r="J89" s="319">
        <f>$F89*I89</f>
        <v>0</v>
      </c>
      <c r="K89" s="320">
        <f>J89/1000000</f>
        <v>0</v>
      </c>
      <c r="L89" s="318">
        <v>448</v>
      </c>
      <c r="M89" s="319">
        <v>448</v>
      </c>
      <c r="N89" s="319">
        <f>L89-M89</f>
        <v>0</v>
      </c>
      <c r="O89" s="319">
        <f>$F89*N89</f>
        <v>0</v>
      </c>
      <c r="P89" s="320">
        <f>O89/1000000</f>
        <v>0</v>
      </c>
      <c r="Q89" s="425"/>
    </row>
    <row r="90" spans="1:17" ht="15.75" customHeight="1">
      <c r="A90" s="263"/>
      <c r="B90" s="443"/>
      <c r="C90" s="314"/>
      <c r="D90" s="444"/>
      <c r="E90" s="306"/>
      <c r="F90" s="460"/>
      <c r="G90" s="318"/>
      <c r="H90" s="319"/>
      <c r="I90" s="319"/>
      <c r="J90" s="319"/>
      <c r="K90" s="320">
        <v>0</v>
      </c>
      <c r="L90" s="318"/>
      <c r="M90" s="319"/>
      <c r="N90" s="319"/>
      <c r="O90" s="319"/>
      <c r="P90" s="320">
        <v>0.0025</v>
      </c>
      <c r="Q90" s="425" t="s">
        <v>486</v>
      </c>
    </row>
    <row r="91" spans="1:17" ht="15.75" customHeight="1">
      <c r="A91" s="263"/>
      <c r="B91" s="443"/>
      <c r="C91" s="314">
        <v>4902526</v>
      </c>
      <c r="D91" s="444" t="s">
        <v>12</v>
      </c>
      <c r="E91" s="306" t="s">
        <v>324</v>
      </c>
      <c r="F91" s="460">
        <v>500</v>
      </c>
      <c r="G91" s="318">
        <v>0</v>
      </c>
      <c r="H91" s="319">
        <v>0</v>
      </c>
      <c r="I91" s="319">
        <f>G91-H91</f>
        <v>0</v>
      </c>
      <c r="J91" s="319">
        <f>$F91*I91</f>
        <v>0</v>
      </c>
      <c r="K91" s="320">
        <f>J91/1000000</f>
        <v>0</v>
      </c>
      <c r="L91" s="318">
        <v>25</v>
      </c>
      <c r="M91" s="319">
        <v>0</v>
      </c>
      <c r="N91" s="319">
        <f>L91-M91</f>
        <v>25</v>
      </c>
      <c r="O91" s="319">
        <f>$F91*N91</f>
        <v>12500</v>
      </c>
      <c r="P91" s="320">
        <f>O91/1000000</f>
        <v>0.0125</v>
      </c>
      <c r="Q91" s="425" t="s">
        <v>487</v>
      </c>
    </row>
    <row r="92" spans="1:17" ht="15.75" customHeight="1">
      <c r="A92" s="263">
        <v>58</v>
      </c>
      <c r="B92" s="443" t="s">
        <v>64</v>
      </c>
      <c r="C92" s="314">
        <v>4865090</v>
      </c>
      <c r="D92" s="444" t="s">
        <v>12</v>
      </c>
      <c r="E92" s="306" t="s">
        <v>324</v>
      </c>
      <c r="F92" s="460">
        <v>500</v>
      </c>
      <c r="G92" s="318">
        <v>1017</v>
      </c>
      <c r="H92" s="319">
        <v>1017</v>
      </c>
      <c r="I92" s="319">
        <f>G92-H92</f>
        <v>0</v>
      </c>
      <c r="J92" s="319">
        <f>$F92*I92</f>
        <v>0</v>
      </c>
      <c r="K92" s="320">
        <f>J92/1000000</f>
        <v>0</v>
      </c>
      <c r="L92" s="318">
        <v>641</v>
      </c>
      <c r="M92" s="319">
        <v>549</v>
      </c>
      <c r="N92" s="319">
        <f>L92-M92</f>
        <v>92</v>
      </c>
      <c r="O92" s="319">
        <f>$F92*N92</f>
        <v>46000</v>
      </c>
      <c r="P92" s="320">
        <f>O92/1000000</f>
        <v>0.046</v>
      </c>
      <c r="Q92" s="425"/>
    </row>
    <row r="93" spans="2:17" ht="15.75" customHeight="1">
      <c r="B93" s="286" t="s">
        <v>66</v>
      </c>
      <c r="C93" s="314"/>
      <c r="D93" s="328"/>
      <c r="E93" s="328"/>
      <c r="F93" s="314"/>
      <c r="G93" s="318"/>
      <c r="H93" s="319"/>
      <c r="I93" s="319"/>
      <c r="J93" s="319"/>
      <c r="K93" s="320"/>
      <c r="L93" s="318"/>
      <c r="M93" s="319"/>
      <c r="N93" s="319"/>
      <c r="O93" s="319"/>
      <c r="P93" s="320"/>
      <c r="Q93" s="425"/>
    </row>
    <row r="94" spans="1:17" ht="15.75" customHeight="1">
      <c r="A94" s="263">
        <v>59</v>
      </c>
      <c r="B94" s="443" t="s">
        <v>59</v>
      </c>
      <c r="C94" s="314">
        <v>4902568</v>
      </c>
      <c r="D94" s="444" t="s">
        <v>12</v>
      </c>
      <c r="E94" s="306" t="s">
        <v>324</v>
      </c>
      <c r="F94" s="314">
        <v>100</v>
      </c>
      <c r="G94" s="318">
        <v>994757</v>
      </c>
      <c r="H94" s="319">
        <v>995053</v>
      </c>
      <c r="I94" s="319">
        <f>G94-H94</f>
        <v>-296</v>
      </c>
      <c r="J94" s="319">
        <f>$F94*I94</f>
        <v>-29600</v>
      </c>
      <c r="K94" s="320">
        <f>J94/1000000</f>
        <v>-0.0296</v>
      </c>
      <c r="L94" s="318">
        <v>3174</v>
      </c>
      <c r="M94" s="319">
        <v>3174</v>
      </c>
      <c r="N94" s="319">
        <f>L94-M94</f>
        <v>0</v>
      </c>
      <c r="O94" s="319">
        <f>$F94*N94</f>
        <v>0</v>
      </c>
      <c r="P94" s="320">
        <f>O94/1000000</f>
        <v>0</v>
      </c>
      <c r="Q94" s="436"/>
    </row>
    <row r="95" spans="2:17" ht="15.75" customHeight="1">
      <c r="B95" s="286" t="s">
        <v>67</v>
      </c>
      <c r="C95" s="314"/>
      <c r="D95" s="328"/>
      <c r="E95" s="328"/>
      <c r="F95" s="314"/>
      <c r="G95" s="318"/>
      <c r="H95" s="319"/>
      <c r="I95" s="319"/>
      <c r="J95" s="319"/>
      <c r="K95" s="320"/>
      <c r="L95" s="318"/>
      <c r="M95" s="319"/>
      <c r="N95" s="319"/>
      <c r="O95" s="319"/>
      <c r="P95" s="320"/>
      <c r="Q95" s="425"/>
    </row>
    <row r="96" spans="1:17" ht="15.75" customHeight="1">
      <c r="A96" s="263">
        <v>60</v>
      </c>
      <c r="B96" s="443" t="s">
        <v>68</v>
      </c>
      <c r="C96" s="314">
        <v>4902540</v>
      </c>
      <c r="D96" s="444" t="s">
        <v>12</v>
      </c>
      <c r="E96" s="306" t="s">
        <v>324</v>
      </c>
      <c r="F96" s="314">
        <v>100</v>
      </c>
      <c r="G96" s="318">
        <v>8021</v>
      </c>
      <c r="H96" s="319">
        <v>8021</v>
      </c>
      <c r="I96" s="319">
        <f>G96-H96</f>
        <v>0</v>
      </c>
      <c r="J96" s="319">
        <f>$F96*I96</f>
        <v>0</v>
      </c>
      <c r="K96" s="320">
        <f>J96/1000000</f>
        <v>0</v>
      </c>
      <c r="L96" s="318">
        <v>13300</v>
      </c>
      <c r="M96" s="319">
        <v>13185</v>
      </c>
      <c r="N96" s="319">
        <f>L96-M96</f>
        <v>115</v>
      </c>
      <c r="O96" s="319">
        <f>$F96*N96</f>
        <v>11500</v>
      </c>
      <c r="P96" s="320">
        <f>O96/1000000</f>
        <v>0.0115</v>
      </c>
      <c r="Q96" s="436"/>
    </row>
    <row r="97" spans="1:17" ht="15.75" customHeight="1">
      <c r="A97" s="427">
        <v>61</v>
      </c>
      <c r="B97" s="443" t="s">
        <v>69</v>
      </c>
      <c r="C97" s="314">
        <v>4902520</v>
      </c>
      <c r="D97" s="444" t="s">
        <v>12</v>
      </c>
      <c r="E97" s="306" t="s">
        <v>324</v>
      </c>
      <c r="F97" s="314">
        <v>100</v>
      </c>
      <c r="G97" s="318">
        <v>10819</v>
      </c>
      <c r="H97" s="319">
        <v>10819</v>
      </c>
      <c r="I97" s="319">
        <f>G97-H97</f>
        <v>0</v>
      </c>
      <c r="J97" s="319">
        <f>$F97*I97</f>
        <v>0</v>
      </c>
      <c r="K97" s="320">
        <f>J97/1000000</f>
        <v>0</v>
      </c>
      <c r="L97" s="318">
        <v>3962</v>
      </c>
      <c r="M97" s="319">
        <v>3638</v>
      </c>
      <c r="N97" s="319">
        <f>L97-M97</f>
        <v>324</v>
      </c>
      <c r="O97" s="319">
        <f>$F97*N97</f>
        <v>32400</v>
      </c>
      <c r="P97" s="320">
        <f>O97/1000000</f>
        <v>0.0324</v>
      </c>
      <c r="Q97" s="425"/>
    </row>
    <row r="98" spans="1:17" ht="15.75" customHeight="1">
      <c r="A98" s="263">
        <v>62</v>
      </c>
      <c r="B98" s="443" t="s">
        <v>70</v>
      </c>
      <c r="C98" s="314">
        <v>4902536</v>
      </c>
      <c r="D98" s="444" t="s">
        <v>12</v>
      </c>
      <c r="E98" s="306" t="s">
        <v>324</v>
      </c>
      <c r="F98" s="314">
        <v>100</v>
      </c>
      <c r="G98" s="318">
        <v>29838</v>
      </c>
      <c r="H98" s="319">
        <v>29838</v>
      </c>
      <c r="I98" s="319">
        <f>G98-H98</f>
        <v>0</v>
      </c>
      <c r="J98" s="319">
        <f>$F98*I98</f>
        <v>0</v>
      </c>
      <c r="K98" s="320">
        <f>J98/1000000</f>
        <v>0</v>
      </c>
      <c r="L98" s="318">
        <v>9523</v>
      </c>
      <c r="M98" s="319">
        <v>9210</v>
      </c>
      <c r="N98" s="319">
        <f>L98-M98</f>
        <v>313</v>
      </c>
      <c r="O98" s="319">
        <f>$F98*N98</f>
        <v>31300</v>
      </c>
      <c r="P98" s="320">
        <f>O98/1000000</f>
        <v>0.0313</v>
      </c>
      <c r="Q98" s="436"/>
    </row>
    <row r="99" spans="1:17" ht="15.75" customHeight="1">
      <c r="A99" s="427"/>
      <c r="B99" s="286" t="s">
        <v>30</v>
      </c>
      <c r="C99" s="314"/>
      <c r="D99" s="328"/>
      <c r="E99" s="328"/>
      <c r="F99" s="314"/>
      <c r="G99" s="318"/>
      <c r="H99" s="319"/>
      <c r="I99" s="319"/>
      <c r="J99" s="319"/>
      <c r="K99" s="320"/>
      <c r="L99" s="318"/>
      <c r="M99" s="319"/>
      <c r="N99" s="319"/>
      <c r="O99" s="319"/>
      <c r="P99" s="320"/>
      <c r="Q99" s="425"/>
    </row>
    <row r="100" spans="1:17" ht="15.75" customHeight="1">
      <c r="A100" s="427">
        <v>63</v>
      </c>
      <c r="B100" s="443" t="s">
        <v>65</v>
      </c>
      <c r="C100" s="314">
        <v>4864797</v>
      </c>
      <c r="D100" s="444" t="s">
        <v>12</v>
      </c>
      <c r="E100" s="306" t="s">
        <v>324</v>
      </c>
      <c r="F100" s="314">
        <v>100</v>
      </c>
      <c r="G100" s="318">
        <v>59886</v>
      </c>
      <c r="H100" s="319">
        <v>59748</v>
      </c>
      <c r="I100" s="319">
        <f>G100-H100</f>
        <v>138</v>
      </c>
      <c r="J100" s="319">
        <f>$F100*I100</f>
        <v>13800</v>
      </c>
      <c r="K100" s="320">
        <f>J100/1000000</f>
        <v>0.0138</v>
      </c>
      <c r="L100" s="318">
        <v>1738</v>
      </c>
      <c r="M100" s="319">
        <v>1738</v>
      </c>
      <c r="N100" s="319">
        <f>L100-M100</f>
        <v>0</v>
      </c>
      <c r="O100" s="319">
        <f>$F100*N100</f>
        <v>0</v>
      </c>
      <c r="P100" s="320">
        <f>O100/1000000</f>
        <v>0</v>
      </c>
      <c r="Q100" s="425"/>
    </row>
    <row r="101" spans="1:17" ht="15.75" customHeight="1">
      <c r="A101" s="428">
        <v>64</v>
      </c>
      <c r="B101" s="443" t="s">
        <v>222</v>
      </c>
      <c r="C101" s="314">
        <v>4865074</v>
      </c>
      <c r="D101" s="444" t="s">
        <v>12</v>
      </c>
      <c r="E101" s="306" t="s">
        <v>324</v>
      </c>
      <c r="F101" s="314">
        <v>133.33</v>
      </c>
      <c r="G101" s="318">
        <v>999702</v>
      </c>
      <c r="H101" s="319">
        <v>999703</v>
      </c>
      <c r="I101" s="319">
        <f>G101-H101</f>
        <v>-1</v>
      </c>
      <c r="J101" s="319">
        <f>$F101*I101</f>
        <v>-133.33</v>
      </c>
      <c r="K101" s="320">
        <f>J101/1000000</f>
        <v>-0.00013333</v>
      </c>
      <c r="L101" s="318">
        <v>413</v>
      </c>
      <c r="M101" s="319">
        <v>399</v>
      </c>
      <c r="N101" s="319">
        <f>L101-M101</f>
        <v>14</v>
      </c>
      <c r="O101" s="319">
        <f>$F101*N101</f>
        <v>1866.6200000000001</v>
      </c>
      <c r="P101" s="320">
        <f>O101/1000000</f>
        <v>0.00186662</v>
      </c>
      <c r="Q101" s="425"/>
    </row>
    <row r="102" spans="1:17" s="828" customFormat="1" ht="15.75" customHeight="1">
      <c r="A102" s="850">
        <v>65</v>
      </c>
      <c r="B102" s="851" t="s">
        <v>75</v>
      </c>
      <c r="C102" s="852">
        <v>4902528</v>
      </c>
      <c r="D102" s="853" t="s">
        <v>12</v>
      </c>
      <c r="E102" s="824" t="s">
        <v>324</v>
      </c>
      <c r="F102" s="852">
        <v>-300</v>
      </c>
      <c r="G102" s="847">
        <v>75</v>
      </c>
      <c r="H102" s="835">
        <v>75</v>
      </c>
      <c r="I102" s="835">
        <f>G102-H102</f>
        <v>0</v>
      </c>
      <c r="J102" s="835">
        <f>$F102*I102</f>
        <v>0</v>
      </c>
      <c r="K102" s="848">
        <f>J102/1000000</f>
        <v>0</v>
      </c>
      <c r="L102" s="847">
        <v>664</v>
      </c>
      <c r="M102" s="835">
        <v>664</v>
      </c>
      <c r="N102" s="835">
        <f>L102-M102</f>
        <v>0</v>
      </c>
      <c r="O102" s="835">
        <f>$F102*N102</f>
        <v>0</v>
      </c>
      <c r="P102" s="848">
        <f>O102/1000000</f>
        <v>0</v>
      </c>
      <c r="Q102" s="849"/>
    </row>
    <row r="103" spans="1:17" s="828" customFormat="1" ht="15.75" customHeight="1">
      <c r="A103" s="854"/>
      <c r="B103" s="851"/>
      <c r="C103" s="852">
        <v>4902585</v>
      </c>
      <c r="D103" s="853" t="s">
        <v>12</v>
      </c>
      <c r="E103" s="824" t="s">
        <v>324</v>
      </c>
      <c r="F103" s="852">
        <v>-400</v>
      </c>
      <c r="G103" s="847">
        <v>0</v>
      </c>
      <c r="H103" s="835">
        <v>0</v>
      </c>
      <c r="I103" s="835">
        <f>G103-H103</f>
        <v>0</v>
      </c>
      <c r="J103" s="835">
        <f>$F103*I103</f>
        <v>0</v>
      </c>
      <c r="K103" s="848">
        <f>J103/1000000</f>
        <v>0</v>
      </c>
      <c r="L103" s="847">
        <v>0</v>
      </c>
      <c r="M103" s="835">
        <v>0</v>
      </c>
      <c r="N103" s="835">
        <v>0</v>
      </c>
      <c r="O103" s="835">
        <f>$F103*N103</f>
        <v>0</v>
      </c>
      <c r="P103" s="848">
        <f>O103/1000000</f>
        <v>0</v>
      </c>
      <c r="Q103" s="855" t="s">
        <v>481</v>
      </c>
    </row>
    <row r="104" spans="2:16" ht="15.75" customHeight="1">
      <c r="B104" s="323" t="s">
        <v>71</v>
      </c>
      <c r="C104" s="313"/>
      <c r="D104" s="325"/>
      <c r="E104" s="325"/>
      <c r="F104" s="313"/>
      <c r="G104" s="318"/>
      <c r="H104" s="319"/>
      <c r="I104" s="319"/>
      <c r="J104" s="319"/>
      <c r="K104" s="320"/>
      <c r="L104" s="318"/>
      <c r="M104" s="319"/>
      <c r="N104" s="319"/>
      <c r="O104" s="319"/>
      <c r="P104" s="320"/>
    </row>
    <row r="105" spans="1:17" ht="16.5">
      <c r="A105" s="428">
        <v>66</v>
      </c>
      <c r="B105" s="719" t="s">
        <v>72</v>
      </c>
      <c r="C105" s="313">
        <v>4902577</v>
      </c>
      <c r="D105" s="325" t="s">
        <v>12</v>
      </c>
      <c r="E105" s="306" t="s">
        <v>324</v>
      </c>
      <c r="F105" s="313">
        <v>-400</v>
      </c>
      <c r="G105" s="318">
        <v>995633</v>
      </c>
      <c r="H105" s="319">
        <v>995633</v>
      </c>
      <c r="I105" s="319">
        <f>G105-H105</f>
        <v>0</v>
      </c>
      <c r="J105" s="319">
        <f>$F105*I105</f>
        <v>0</v>
      </c>
      <c r="K105" s="320">
        <f>J105/1000000</f>
        <v>0</v>
      </c>
      <c r="L105" s="318">
        <v>61</v>
      </c>
      <c r="M105" s="319">
        <v>61</v>
      </c>
      <c r="N105" s="319">
        <f>L105-M105</f>
        <v>0</v>
      </c>
      <c r="O105" s="319">
        <f>$F105*N105</f>
        <v>0</v>
      </c>
      <c r="P105" s="320">
        <f>O105/1000000</f>
        <v>0</v>
      </c>
      <c r="Q105" s="720"/>
    </row>
    <row r="106" spans="1:17" ht="16.5">
      <c r="A106" s="428">
        <v>67</v>
      </c>
      <c r="B106" s="719" t="s">
        <v>73</v>
      </c>
      <c r="C106" s="313">
        <v>4902525</v>
      </c>
      <c r="D106" s="325" t="s">
        <v>12</v>
      </c>
      <c r="E106" s="306" t="s">
        <v>324</v>
      </c>
      <c r="F106" s="313">
        <v>400</v>
      </c>
      <c r="G106" s="318">
        <v>999880</v>
      </c>
      <c r="H106" s="319">
        <v>999880</v>
      </c>
      <c r="I106" s="319">
        <f>G106-H106</f>
        <v>0</v>
      </c>
      <c r="J106" s="319">
        <f>$F106*I106</f>
        <v>0</v>
      </c>
      <c r="K106" s="320">
        <f>J106/1000000</f>
        <v>0</v>
      </c>
      <c r="L106" s="318">
        <v>999433</v>
      </c>
      <c r="M106" s="319">
        <v>999433</v>
      </c>
      <c r="N106" s="319">
        <f>L106-M106</f>
        <v>0</v>
      </c>
      <c r="O106" s="319">
        <f>$F106*N106</f>
        <v>0</v>
      </c>
      <c r="P106" s="320">
        <f>O106/1000000</f>
        <v>0</v>
      </c>
      <c r="Q106" s="436"/>
    </row>
    <row r="107" spans="2:17" ht="16.5">
      <c r="B107" s="286" t="s">
        <v>361</v>
      </c>
      <c r="C107" s="313"/>
      <c r="D107" s="325"/>
      <c r="E107" s="306"/>
      <c r="F107" s="313"/>
      <c r="G107" s="318"/>
      <c r="H107" s="319"/>
      <c r="I107" s="319"/>
      <c r="J107" s="319"/>
      <c r="K107" s="320"/>
      <c r="L107" s="318"/>
      <c r="M107" s="319"/>
      <c r="N107" s="319"/>
      <c r="O107" s="319"/>
      <c r="P107" s="320"/>
      <c r="Q107" s="425"/>
    </row>
    <row r="108" spans="1:17" ht="18">
      <c r="A108" s="428">
        <v>68</v>
      </c>
      <c r="B108" s="443" t="s">
        <v>367</v>
      </c>
      <c r="C108" s="292">
        <v>4864983</v>
      </c>
      <c r="D108" s="118" t="s">
        <v>12</v>
      </c>
      <c r="E108" s="91" t="s">
        <v>324</v>
      </c>
      <c r="F108" s="387">
        <v>800</v>
      </c>
      <c r="G108" s="318">
        <v>962018</v>
      </c>
      <c r="H108" s="319">
        <v>962888</v>
      </c>
      <c r="I108" s="301">
        <f>G108-H108</f>
        <v>-870</v>
      </c>
      <c r="J108" s="301">
        <f>$F108*I108</f>
        <v>-696000</v>
      </c>
      <c r="K108" s="301">
        <f>J108/1000000</f>
        <v>-0.696</v>
      </c>
      <c r="L108" s="318">
        <v>999720</v>
      </c>
      <c r="M108" s="319">
        <v>999720</v>
      </c>
      <c r="N108" s="301">
        <f>L108-M108</f>
        <v>0</v>
      </c>
      <c r="O108" s="301">
        <f>$F108*N108</f>
        <v>0</v>
      </c>
      <c r="P108" s="301">
        <f>O108/1000000</f>
        <v>0</v>
      </c>
      <c r="Q108" s="425"/>
    </row>
    <row r="109" spans="1:17" ht="18">
      <c r="A109" s="428">
        <v>69</v>
      </c>
      <c r="B109" s="443" t="s">
        <v>377</v>
      </c>
      <c r="C109" s="292">
        <v>4864950</v>
      </c>
      <c r="D109" s="118" t="s">
        <v>12</v>
      </c>
      <c r="E109" s="91" t="s">
        <v>324</v>
      </c>
      <c r="F109" s="387">
        <v>2000</v>
      </c>
      <c r="G109" s="318">
        <v>995144</v>
      </c>
      <c r="H109" s="319">
        <v>995273</v>
      </c>
      <c r="I109" s="301">
        <f>G109-H109</f>
        <v>-129</v>
      </c>
      <c r="J109" s="301">
        <f>$F109*I109</f>
        <v>-258000</v>
      </c>
      <c r="K109" s="301">
        <f>J109/1000000</f>
        <v>-0.258</v>
      </c>
      <c r="L109" s="318">
        <v>1053</v>
      </c>
      <c r="M109" s="319">
        <v>1053</v>
      </c>
      <c r="N109" s="301">
        <f>L109-M109</f>
        <v>0</v>
      </c>
      <c r="O109" s="301">
        <f>$F109*N109</f>
        <v>0</v>
      </c>
      <c r="P109" s="301">
        <f>O109/1000000</f>
        <v>0</v>
      </c>
      <c r="Q109" s="425"/>
    </row>
    <row r="110" spans="2:17" ht="18">
      <c r="B110" s="286" t="s">
        <v>391</v>
      </c>
      <c r="C110" s="292"/>
      <c r="D110" s="118"/>
      <c r="E110" s="91"/>
      <c r="F110" s="313"/>
      <c r="G110" s="318"/>
      <c r="H110" s="319"/>
      <c r="I110" s="301"/>
      <c r="J110" s="301"/>
      <c r="K110" s="301"/>
      <c r="L110" s="318"/>
      <c r="M110" s="319"/>
      <c r="N110" s="301"/>
      <c r="O110" s="301"/>
      <c r="P110" s="301"/>
      <c r="Q110" s="425"/>
    </row>
    <row r="111" spans="1:17" ht="18">
      <c r="A111" s="428">
        <v>70</v>
      </c>
      <c r="B111" s="443" t="s">
        <v>392</v>
      </c>
      <c r="C111" s="292">
        <v>4864810</v>
      </c>
      <c r="D111" s="118" t="s">
        <v>12</v>
      </c>
      <c r="E111" s="91" t="s">
        <v>324</v>
      </c>
      <c r="F111" s="387">
        <v>200</v>
      </c>
      <c r="G111" s="318">
        <v>972960</v>
      </c>
      <c r="H111" s="319">
        <v>973399</v>
      </c>
      <c r="I111" s="319">
        <f>G111-H111</f>
        <v>-439</v>
      </c>
      <c r="J111" s="319">
        <f>$F111*I111</f>
        <v>-87800</v>
      </c>
      <c r="K111" s="319">
        <f>J111/1000000</f>
        <v>-0.0878</v>
      </c>
      <c r="L111" s="318">
        <v>1421</v>
      </c>
      <c r="M111" s="319">
        <v>1421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25"/>
    </row>
    <row r="112" spans="1:17" s="455" customFormat="1" ht="18">
      <c r="A112" s="342">
        <v>71</v>
      </c>
      <c r="B112" s="651" t="s">
        <v>393</v>
      </c>
      <c r="C112" s="292">
        <v>4864901</v>
      </c>
      <c r="D112" s="118" t="s">
        <v>12</v>
      </c>
      <c r="E112" s="91" t="s">
        <v>324</v>
      </c>
      <c r="F112" s="313">
        <v>250</v>
      </c>
      <c r="G112" s="318">
        <v>996269</v>
      </c>
      <c r="H112" s="319">
        <v>996392</v>
      </c>
      <c r="I112" s="301">
        <f>G112-H112</f>
        <v>-123</v>
      </c>
      <c r="J112" s="301">
        <f>$F112*I112</f>
        <v>-30750</v>
      </c>
      <c r="K112" s="301">
        <f>J112/1000000</f>
        <v>-0.03075</v>
      </c>
      <c r="L112" s="318">
        <v>534</v>
      </c>
      <c r="M112" s="319">
        <v>534</v>
      </c>
      <c r="N112" s="301">
        <f>L112-M112</f>
        <v>0</v>
      </c>
      <c r="O112" s="301">
        <f>$F112*N112</f>
        <v>0</v>
      </c>
      <c r="P112" s="301">
        <f>O112/1000000</f>
        <v>0</v>
      </c>
      <c r="Q112" s="425"/>
    </row>
    <row r="113" spans="1:17" s="455" customFormat="1" ht="18">
      <c r="A113" s="342"/>
      <c r="B113" s="324" t="s">
        <v>432</v>
      </c>
      <c r="C113" s="292"/>
      <c r="D113" s="118"/>
      <c r="E113" s="91"/>
      <c r="F113" s="313"/>
      <c r="G113" s="318"/>
      <c r="H113" s="319"/>
      <c r="I113" s="301"/>
      <c r="J113" s="301"/>
      <c r="K113" s="301"/>
      <c r="L113" s="318"/>
      <c r="M113" s="319"/>
      <c r="N113" s="301"/>
      <c r="O113" s="301"/>
      <c r="P113" s="301"/>
      <c r="Q113" s="425"/>
    </row>
    <row r="114" spans="1:17" s="455" customFormat="1" ht="18">
      <c r="A114" s="342">
        <v>72</v>
      </c>
      <c r="B114" s="651" t="s">
        <v>438</v>
      </c>
      <c r="C114" s="292">
        <v>4864960</v>
      </c>
      <c r="D114" s="118" t="s">
        <v>12</v>
      </c>
      <c r="E114" s="91" t="s">
        <v>324</v>
      </c>
      <c r="F114" s="313">
        <v>1000</v>
      </c>
      <c r="G114" s="318">
        <v>988387</v>
      </c>
      <c r="H114" s="319">
        <v>988418</v>
      </c>
      <c r="I114" s="319">
        <f>G114-H114</f>
        <v>-31</v>
      </c>
      <c r="J114" s="319">
        <f>$F114*I114</f>
        <v>-31000</v>
      </c>
      <c r="K114" s="319">
        <f>J114/1000000</f>
        <v>-0.031</v>
      </c>
      <c r="L114" s="318">
        <v>1976</v>
      </c>
      <c r="M114" s="319">
        <v>2019</v>
      </c>
      <c r="N114" s="319">
        <f>L114-M114</f>
        <v>-43</v>
      </c>
      <c r="O114" s="319">
        <f>$F114*N114</f>
        <v>-43000</v>
      </c>
      <c r="P114" s="320">
        <f>O114/1000000</f>
        <v>-0.043</v>
      </c>
      <c r="Q114" s="425"/>
    </row>
    <row r="115" spans="1:17" ht="18">
      <c r="A115" s="342">
        <v>73</v>
      </c>
      <c r="B115" s="651" t="s">
        <v>439</v>
      </c>
      <c r="C115" s="292">
        <v>5128441</v>
      </c>
      <c r="D115" s="118" t="s">
        <v>12</v>
      </c>
      <c r="E115" s="91" t="s">
        <v>324</v>
      </c>
      <c r="F115" s="503">
        <v>750</v>
      </c>
      <c r="G115" s="318">
        <v>1453</v>
      </c>
      <c r="H115" s="319">
        <v>1419</v>
      </c>
      <c r="I115" s="319">
        <f>G115-H115</f>
        <v>34</v>
      </c>
      <c r="J115" s="319">
        <f>$F115*I115</f>
        <v>25500</v>
      </c>
      <c r="K115" s="319">
        <f>J115/1000000</f>
        <v>0.0255</v>
      </c>
      <c r="L115" s="318">
        <v>3313</v>
      </c>
      <c r="M115" s="319">
        <v>3313</v>
      </c>
      <c r="N115" s="319">
        <f>L115-M115</f>
        <v>0</v>
      </c>
      <c r="O115" s="319">
        <f>$F115*N115</f>
        <v>0</v>
      </c>
      <c r="P115" s="320">
        <f>O115/1000000</f>
        <v>0</v>
      </c>
      <c r="Q115" s="425"/>
    </row>
    <row r="116" spans="2:92" s="458" customFormat="1" ht="15.75" thickBot="1">
      <c r="B116" s="690"/>
      <c r="G116" s="423"/>
      <c r="H116" s="424"/>
      <c r="I116" s="689"/>
      <c r="J116" s="689"/>
      <c r="K116" s="689"/>
      <c r="L116" s="423"/>
      <c r="M116" s="424"/>
      <c r="N116" s="689"/>
      <c r="O116" s="689"/>
      <c r="P116" s="689"/>
      <c r="Q116" s="554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5"/>
      <c r="AH116" s="455"/>
      <c r="AI116" s="455"/>
      <c r="AJ116" s="455"/>
      <c r="AK116" s="455"/>
      <c r="AL116" s="455"/>
      <c r="AM116" s="455"/>
      <c r="AN116" s="455"/>
      <c r="AO116" s="455"/>
      <c r="AP116" s="455"/>
      <c r="AQ116" s="455"/>
      <c r="AR116" s="455"/>
      <c r="AS116" s="455"/>
      <c r="AT116" s="455"/>
      <c r="AU116" s="455"/>
      <c r="AV116" s="455"/>
      <c r="AW116" s="455"/>
      <c r="AX116" s="455"/>
      <c r="AY116" s="455"/>
      <c r="AZ116" s="455"/>
      <c r="BA116" s="455"/>
      <c r="BB116" s="455"/>
      <c r="BC116" s="455"/>
      <c r="BD116" s="455"/>
      <c r="BE116" s="455"/>
      <c r="BF116" s="455"/>
      <c r="BG116" s="455"/>
      <c r="BH116" s="455"/>
      <c r="BI116" s="455"/>
      <c r="BJ116" s="455"/>
      <c r="BK116" s="455"/>
      <c r="BL116" s="455"/>
      <c r="BM116" s="455"/>
      <c r="BN116" s="455"/>
      <c r="BO116" s="455"/>
      <c r="BP116" s="455"/>
      <c r="BQ116" s="455"/>
      <c r="BR116" s="455"/>
      <c r="BS116" s="455"/>
      <c r="BT116" s="455"/>
      <c r="BU116" s="455"/>
      <c r="BV116" s="455"/>
      <c r="BW116" s="455"/>
      <c r="BX116" s="455"/>
      <c r="BY116" s="455"/>
      <c r="BZ116" s="455"/>
      <c r="CA116" s="455"/>
      <c r="CB116" s="455"/>
      <c r="CC116" s="455"/>
      <c r="CD116" s="455"/>
      <c r="CE116" s="455"/>
      <c r="CF116" s="455"/>
      <c r="CG116" s="455"/>
      <c r="CH116" s="455"/>
      <c r="CI116" s="455"/>
      <c r="CJ116" s="455"/>
      <c r="CK116" s="455"/>
      <c r="CL116" s="455"/>
      <c r="CM116" s="455"/>
      <c r="CN116" s="455"/>
    </row>
    <row r="117" spans="2:16" ht="18.75" thickTop="1">
      <c r="B117" s="145" t="s">
        <v>221</v>
      </c>
      <c r="G117" s="319"/>
      <c r="H117" s="319"/>
      <c r="I117" s="503"/>
      <c r="J117" s="503"/>
      <c r="K117" s="400">
        <f>SUM(K7:K116)</f>
        <v>-53.51401656999999</v>
      </c>
      <c r="L117" s="319"/>
      <c r="M117" s="319"/>
      <c r="N117" s="503"/>
      <c r="O117" s="503"/>
      <c r="P117" s="400">
        <f>SUM(P7:P116)</f>
        <v>0.4651996200000001</v>
      </c>
    </row>
    <row r="118" spans="2:16" ht="15">
      <c r="B118" s="15"/>
      <c r="G118" s="319"/>
      <c r="H118" s="319"/>
      <c r="I118" s="503"/>
      <c r="J118" s="503"/>
      <c r="K118" s="503"/>
      <c r="L118" s="319"/>
      <c r="M118" s="319"/>
      <c r="N118" s="503"/>
      <c r="O118" s="503"/>
      <c r="P118" s="503"/>
    </row>
    <row r="119" spans="2:16" ht="15">
      <c r="B119" s="15"/>
      <c r="G119" s="319"/>
      <c r="H119" s="319"/>
      <c r="I119" s="503"/>
      <c r="J119" s="503"/>
      <c r="K119" s="503"/>
      <c r="L119" s="319"/>
      <c r="M119" s="319"/>
      <c r="N119" s="503"/>
      <c r="O119" s="503"/>
      <c r="P119" s="503"/>
    </row>
    <row r="120" spans="2:16" ht="15">
      <c r="B120" s="15"/>
      <c r="G120" s="319"/>
      <c r="H120" s="319"/>
      <c r="I120" s="503"/>
      <c r="J120" s="503"/>
      <c r="K120" s="503"/>
      <c r="L120" s="319"/>
      <c r="M120" s="319"/>
      <c r="N120" s="503"/>
      <c r="O120" s="503"/>
      <c r="P120" s="503"/>
    </row>
    <row r="121" spans="2:16" ht="15">
      <c r="B121" s="15"/>
      <c r="G121" s="319"/>
      <c r="H121" s="319"/>
      <c r="I121" s="503"/>
      <c r="J121" s="503"/>
      <c r="K121" s="503"/>
      <c r="L121" s="319"/>
      <c r="M121" s="319"/>
      <c r="N121" s="503"/>
      <c r="O121" s="503"/>
      <c r="P121" s="503"/>
    </row>
    <row r="122" spans="2:16" ht="15">
      <c r="B122" s="15"/>
      <c r="G122" s="319"/>
      <c r="H122" s="319"/>
      <c r="I122" s="503"/>
      <c r="J122" s="503"/>
      <c r="K122" s="503"/>
      <c r="L122" s="319"/>
      <c r="M122" s="319"/>
      <c r="N122" s="503"/>
      <c r="O122" s="503"/>
      <c r="P122" s="503"/>
    </row>
    <row r="123" spans="1:16" ht="15.75">
      <c r="A123" s="14"/>
      <c r="G123" s="319"/>
      <c r="H123" s="319"/>
      <c r="I123" s="503"/>
      <c r="J123" s="503"/>
      <c r="K123" s="503"/>
      <c r="L123" s="319"/>
      <c r="M123" s="319"/>
      <c r="N123" s="503"/>
      <c r="O123" s="503"/>
      <c r="P123" s="503"/>
    </row>
    <row r="124" spans="1:17" ht="24" thickBot="1">
      <c r="A124" s="175" t="s">
        <v>220</v>
      </c>
      <c r="G124" s="319"/>
      <c r="H124" s="319"/>
      <c r="I124" s="78" t="s">
        <v>373</v>
      </c>
      <c r="J124" s="455"/>
      <c r="K124" s="455"/>
      <c r="L124" s="319"/>
      <c r="M124" s="319"/>
      <c r="N124" s="78" t="s">
        <v>374</v>
      </c>
      <c r="O124" s="455"/>
      <c r="P124" s="455"/>
      <c r="Q124" s="504" t="str">
        <f>Q1</f>
        <v>APRIL-2021</v>
      </c>
    </row>
    <row r="125" spans="1:17" ht="39" customHeight="1" thickBot="1" thickTop="1">
      <c r="A125" s="495" t="s">
        <v>8</v>
      </c>
      <c r="B125" s="474" t="s">
        <v>9</v>
      </c>
      <c r="C125" s="475" t="s">
        <v>1</v>
      </c>
      <c r="D125" s="475" t="s">
        <v>2</v>
      </c>
      <c r="E125" s="475" t="s">
        <v>3</v>
      </c>
      <c r="F125" s="475" t="s">
        <v>10</v>
      </c>
      <c r="G125" s="473" t="str">
        <f>G5</f>
        <v>FINAL READING 30/04/2021</v>
      </c>
      <c r="H125" s="475" t="str">
        <f>H5</f>
        <v>INTIAL READING 01/04/2021</v>
      </c>
      <c r="I125" s="475" t="s">
        <v>4</v>
      </c>
      <c r="J125" s="475" t="s">
        <v>5</v>
      </c>
      <c r="K125" s="496" t="s">
        <v>6</v>
      </c>
      <c r="L125" s="473" t="str">
        <f>L5</f>
        <v>FINAL READING 30/04/2021</v>
      </c>
      <c r="M125" s="475" t="str">
        <f>M5</f>
        <v>INTIAL READING 01/04/2021</v>
      </c>
      <c r="N125" s="475" t="s">
        <v>4</v>
      </c>
      <c r="O125" s="475" t="s">
        <v>5</v>
      </c>
      <c r="P125" s="496" t="s">
        <v>6</v>
      </c>
      <c r="Q125" s="496" t="s">
        <v>287</v>
      </c>
    </row>
    <row r="126" spans="1:16" ht="7.5" customHeight="1" hidden="1" thickBot="1" thickTop="1">
      <c r="A126" s="12"/>
      <c r="B126" s="11"/>
      <c r="C126" s="10"/>
      <c r="D126" s="10"/>
      <c r="E126" s="10"/>
      <c r="F126" s="10"/>
      <c r="G126" s="319"/>
      <c r="H126" s="319"/>
      <c r="I126" s="503"/>
      <c r="J126" s="503"/>
      <c r="K126" s="503"/>
      <c r="L126" s="319"/>
      <c r="M126" s="319"/>
      <c r="N126" s="503"/>
      <c r="O126" s="503"/>
      <c r="P126" s="503"/>
    </row>
    <row r="127" spans="1:17" ht="15.75" customHeight="1" thickTop="1">
      <c r="A127" s="315"/>
      <c r="B127" s="316" t="s">
        <v>25</v>
      </c>
      <c r="C127" s="304"/>
      <c r="D127" s="298"/>
      <c r="E127" s="298"/>
      <c r="F127" s="298"/>
      <c r="G127" s="319"/>
      <c r="H127" s="319"/>
      <c r="I127" s="506"/>
      <c r="J127" s="506"/>
      <c r="K127" s="507"/>
      <c r="L127" s="319"/>
      <c r="M127" s="319"/>
      <c r="N127" s="506"/>
      <c r="O127" s="506"/>
      <c r="P127" s="507"/>
      <c r="Q127" s="502"/>
    </row>
    <row r="128" spans="1:17" ht="15.75" customHeight="1">
      <c r="A128" s="303">
        <v>1</v>
      </c>
      <c r="B128" s="322" t="s">
        <v>74</v>
      </c>
      <c r="C128" s="313">
        <v>5295192</v>
      </c>
      <c r="D128" s="306" t="s">
        <v>12</v>
      </c>
      <c r="E128" s="306" t="s">
        <v>324</v>
      </c>
      <c r="F128" s="313">
        <v>-100</v>
      </c>
      <c r="G128" s="318">
        <v>18477</v>
      </c>
      <c r="H128" s="319">
        <v>18477</v>
      </c>
      <c r="I128" s="319">
        <f>G128-H128</f>
        <v>0</v>
      </c>
      <c r="J128" s="319">
        <f>$F128*I128</f>
        <v>0</v>
      </c>
      <c r="K128" s="319">
        <f>J128/1000000</f>
        <v>0</v>
      </c>
      <c r="L128" s="318">
        <v>145532</v>
      </c>
      <c r="M128" s="319">
        <v>144548</v>
      </c>
      <c r="N128" s="319">
        <f>L128-M128</f>
        <v>984</v>
      </c>
      <c r="O128" s="319">
        <f>$F128*N128</f>
        <v>-98400</v>
      </c>
      <c r="P128" s="320">
        <f>O128/1000000</f>
        <v>-0.0984</v>
      </c>
      <c r="Q128" s="425"/>
    </row>
    <row r="129" spans="1:17" ht="16.5">
      <c r="A129" s="303"/>
      <c r="B129" s="323" t="s">
        <v>37</v>
      </c>
      <c r="C129" s="313"/>
      <c r="D129" s="326"/>
      <c r="E129" s="326"/>
      <c r="F129" s="313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5"/>
    </row>
    <row r="130" spans="1:17" ht="16.5">
      <c r="A130" s="303">
        <v>2</v>
      </c>
      <c r="B130" s="322" t="s">
        <v>38</v>
      </c>
      <c r="C130" s="313">
        <v>4864787</v>
      </c>
      <c r="D130" s="325" t="s">
        <v>12</v>
      </c>
      <c r="E130" s="306" t="s">
        <v>324</v>
      </c>
      <c r="F130" s="313">
        <v>-800</v>
      </c>
      <c r="G130" s="318">
        <v>346</v>
      </c>
      <c r="H130" s="319">
        <v>346</v>
      </c>
      <c r="I130" s="319">
        <f>G130-H130</f>
        <v>0</v>
      </c>
      <c r="J130" s="319">
        <f>$F130*I130</f>
        <v>0</v>
      </c>
      <c r="K130" s="320">
        <f>J130/1000000</f>
        <v>0</v>
      </c>
      <c r="L130" s="318">
        <v>628</v>
      </c>
      <c r="M130" s="319">
        <v>628</v>
      </c>
      <c r="N130" s="319">
        <f>L130-M130</f>
        <v>0</v>
      </c>
      <c r="O130" s="319">
        <f>$F130*N130</f>
        <v>0</v>
      </c>
      <c r="P130" s="320">
        <f>O130/1000000</f>
        <v>0</v>
      </c>
      <c r="Q130" s="425"/>
    </row>
    <row r="131" spans="1:17" ht="15.75" customHeight="1">
      <c r="A131" s="303"/>
      <c r="B131" s="323" t="s">
        <v>17</v>
      </c>
      <c r="C131" s="313"/>
      <c r="D131" s="325"/>
      <c r="E131" s="306"/>
      <c r="F131" s="3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5"/>
    </row>
    <row r="132" spans="1:17" ht="16.5">
      <c r="A132" s="303">
        <v>3</v>
      </c>
      <c r="B132" s="322" t="s">
        <v>18</v>
      </c>
      <c r="C132" s="313">
        <v>4864831</v>
      </c>
      <c r="D132" s="325" t="s">
        <v>12</v>
      </c>
      <c r="E132" s="306" t="s">
        <v>324</v>
      </c>
      <c r="F132" s="313">
        <v>-1000</v>
      </c>
      <c r="G132" s="318">
        <v>812</v>
      </c>
      <c r="H132" s="319">
        <v>812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252</v>
      </c>
      <c r="M132" s="319">
        <v>146</v>
      </c>
      <c r="N132" s="319">
        <f>L132-M132</f>
        <v>106</v>
      </c>
      <c r="O132" s="319">
        <f>$F132*N132</f>
        <v>-106000</v>
      </c>
      <c r="P132" s="320">
        <f>O132/1000000</f>
        <v>-0.106</v>
      </c>
      <c r="Q132" s="715"/>
    </row>
    <row r="133" spans="1:17" ht="16.5">
      <c r="A133" s="303">
        <v>4</v>
      </c>
      <c r="B133" s="322" t="s">
        <v>19</v>
      </c>
      <c r="C133" s="313">
        <v>4864825</v>
      </c>
      <c r="D133" s="325" t="s">
        <v>12</v>
      </c>
      <c r="E133" s="306" t="s">
        <v>324</v>
      </c>
      <c r="F133" s="313">
        <v>-133.33</v>
      </c>
      <c r="G133" s="318">
        <v>4263</v>
      </c>
      <c r="H133" s="319">
        <v>4231</v>
      </c>
      <c r="I133" s="319">
        <f>G133-H133</f>
        <v>32</v>
      </c>
      <c r="J133" s="319">
        <f>$F133*I133</f>
        <v>-4266.56</v>
      </c>
      <c r="K133" s="320">
        <f>J133/1000000</f>
        <v>-0.00426656</v>
      </c>
      <c r="L133" s="318">
        <v>6433</v>
      </c>
      <c r="M133" s="319">
        <v>6224</v>
      </c>
      <c r="N133" s="319">
        <f>L133-M133</f>
        <v>209</v>
      </c>
      <c r="O133" s="319">
        <f>$F133*N133</f>
        <v>-27865.97</v>
      </c>
      <c r="P133" s="320">
        <f>O133/1000000</f>
        <v>-0.02786597</v>
      </c>
      <c r="Q133" s="425"/>
    </row>
    <row r="134" spans="1:17" ht="16.5">
      <c r="A134" s="508"/>
      <c r="B134" s="509" t="s">
        <v>44</v>
      </c>
      <c r="C134" s="302"/>
      <c r="D134" s="306"/>
      <c r="E134" s="306"/>
      <c r="F134" s="510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5"/>
    </row>
    <row r="135" spans="1:17" ht="16.5">
      <c r="A135" s="303">
        <v>5</v>
      </c>
      <c r="B135" s="459" t="s">
        <v>45</v>
      </c>
      <c r="C135" s="313">
        <v>4865149</v>
      </c>
      <c r="D135" s="326" t="s">
        <v>12</v>
      </c>
      <c r="E135" s="306" t="s">
        <v>324</v>
      </c>
      <c r="F135" s="313">
        <v>-187.5</v>
      </c>
      <c r="G135" s="318">
        <v>997236</v>
      </c>
      <c r="H135" s="319">
        <v>997236</v>
      </c>
      <c r="I135" s="319">
        <f>G135-H135</f>
        <v>0</v>
      </c>
      <c r="J135" s="319">
        <f>$F135*I135</f>
        <v>0</v>
      </c>
      <c r="K135" s="320">
        <f>J135/1000000</f>
        <v>0</v>
      </c>
      <c r="L135" s="318">
        <v>999492</v>
      </c>
      <c r="M135" s="319">
        <v>999588</v>
      </c>
      <c r="N135" s="319">
        <f>L135-M135</f>
        <v>-96</v>
      </c>
      <c r="O135" s="319">
        <f>$F135*N135</f>
        <v>18000</v>
      </c>
      <c r="P135" s="320">
        <f>O135/1000000</f>
        <v>0.018</v>
      </c>
      <c r="Q135" s="452"/>
    </row>
    <row r="136" spans="1:17" ht="16.5">
      <c r="A136" s="303"/>
      <c r="B136" s="323" t="s">
        <v>33</v>
      </c>
      <c r="C136" s="313"/>
      <c r="D136" s="326"/>
      <c r="E136" s="306"/>
      <c r="F136" s="313"/>
      <c r="G136" s="318"/>
      <c r="H136" s="319"/>
      <c r="I136" s="319"/>
      <c r="J136" s="319"/>
      <c r="K136" s="320"/>
      <c r="L136" s="318"/>
      <c r="M136" s="319"/>
      <c r="N136" s="319"/>
      <c r="O136" s="319"/>
      <c r="P136" s="320"/>
      <c r="Q136" s="425"/>
    </row>
    <row r="137" spans="1:17" ht="16.5">
      <c r="A137" s="303">
        <v>6</v>
      </c>
      <c r="B137" s="322" t="s">
        <v>338</v>
      </c>
      <c r="C137" s="313">
        <v>5128439</v>
      </c>
      <c r="D137" s="325" t="s">
        <v>12</v>
      </c>
      <c r="E137" s="306" t="s">
        <v>324</v>
      </c>
      <c r="F137" s="313">
        <v>-800</v>
      </c>
      <c r="G137" s="318">
        <v>905743</v>
      </c>
      <c r="H137" s="319">
        <v>907001</v>
      </c>
      <c r="I137" s="319">
        <f>G137-H137</f>
        <v>-1258</v>
      </c>
      <c r="J137" s="319">
        <f>$F137*I137</f>
        <v>1006400</v>
      </c>
      <c r="K137" s="320">
        <f>J137/1000000</f>
        <v>1.0064</v>
      </c>
      <c r="L137" s="318">
        <v>997864</v>
      </c>
      <c r="M137" s="319">
        <v>997864</v>
      </c>
      <c r="N137" s="319">
        <f>L137-M137</f>
        <v>0</v>
      </c>
      <c r="O137" s="319">
        <f>$F137*N137</f>
        <v>0</v>
      </c>
      <c r="P137" s="320">
        <f>O137/1000000</f>
        <v>0</v>
      </c>
      <c r="Q137" s="425"/>
    </row>
    <row r="138" spans="1:17" ht="16.5">
      <c r="A138" s="303"/>
      <c r="B138" s="324" t="s">
        <v>361</v>
      </c>
      <c r="C138" s="313"/>
      <c r="D138" s="325"/>
      <c r="E138" s="306"/>
      <c r="F138" s="313"/>
      <c r="G138" s="318"/>
      <c r="H138" s="319"/>
      <c r="I138" s="319"/>
      <c r="J138" s="319"/>
      <c r="K138" s="320"/>
      <c r="L138" s="318"/>
      <c r="M138" s="319"/>
      <c r="N138" s="319"/>
      <c r="O138" s="319"/>
      <c r="P138" s="320"/>
      <c r="Q138" s="425"/>
    </row>
    <row r="139" spans="1:17" s="306" customFormat="1" ht="15">
      <c r="A139" s="326">
        <v>7</v>
      </c>
      <c r="B139" s="716" t="s">
        <v>366</v>
      </c>
      <c r="C139" s="342">
        <v>4864971</v>
      </c>
      <c r="D139" s="325" t="s">
        <v>12</v>
      </c>
      <c r="E139" s="306" t="s">
        <v>324</v>
      </c>
      <c r="F139" s="325">
        <v>800</v>
      </c>
      <c r="G139" s="318">
        <v>0</v>
      </c>
      <c r="H139" s="319">
        <v>0</v>
      </c>
      <c r="I139" s="326">
        <f>G139-H139</f>
        <v>0</v>
      </c>
      <c r="J139" s="326">
        <f>$F139*I139</f>
        <v>0</v>
      </c>
      <c r="K139" s="326">
        <f>J139/1000000</f>
        <v>0</v>
      </c>
      <c r="L139" s="318">
        <v>999495</v>
      </c>
      <c r="M139" s="319">
        <v>999495</v>
      </c>
      <c r="N139" s="326">
        <f>L139-M139</f>
        <v>0</v>
      </c>
      <c r="O139" s="326">
        <f>$F139*N139</f>
        <v>0</v>
      </c>
      <c r="P139" s="326">
        <f>O139/1000000</f>
        <v>0</v>
      </c>
      <c r="Q139" s="445"/>
    </row>
    <row r="140" spans="1:17" s="615" customFormat="1" ht="18" customHeight="1">
      <c r="A140" s="338"/>
      <c r="B140" s="710" t="s">
        <v>429</v>
      </c>
      <c r="C140" s="342"/>
      <c r="D140" s="325"/>
      <c r="E140" s="306"/>
      <c r="F140" s="325"/>
      <c r="G140" s="318"/>
      <c r="H140" s="319"/>
      <c r="I140" s="326"/>
      <c r="J140" s="326"/>
      <c r="K140" s="326"/>
      <c r="L140" s="318"/>
      <c r="M140" s="319"/>
      <c r="N140" s="326"/>
      <c r="O140" s="326"/>
      <c r="P140" s="326"/>
      <c r="Q140" s="445"/>
    </row>
    <row r="141" spans="1:17" s="615" customFormat="1" ht="15">
      <c r="A141" s="338">
        <v>8</v>
      </c>
      <c r="B141" s="716" t="s">
        <v>430</v>
      </c>
      <c r="C141" s="342">
        <v>4864952</v>
      </c>
      <c r="D141" s="325" t="s">
        <v>12</v>
      </c>
      <c r="E141" s="306" t="s">
        <v>324</v>
      </c>
      <c r="F141" s="325">
        <v>-625</v>
      </c>
      <c r="G141" s="318">
        <v>990050</v>
      </c>
      <c r="H141" s="319">
        <v>990068</v>
      </c>
      <c r="I141" s="326">
        <f>G141-H141</f>
        <v>-18</v>
      </c>
      <c r="J141" s="326">
        <f>$F141*I141</f>
        <v>11250</v>
      </c>
      <c r="K141" s="326">
        <f>J141/1000000</f>
        <v>0.01125</v>
      </c>
      <c r="L141" s="318">
        <v>16</v>
      </c>
      <c r="M141" s="319">
        <v>15</v>
      </c>
      <c r="N141" s="326">
        <f>L141-M141</f>
        <v>1</v>
      </c>
      <c r="O141" s="326">
        <f>$F141*N141</f>
        <v>-625</v>
      </c>
      <c r="P141" s="326">
        <f>O141/1000000</f>
        <v>-0.000625</v>
      </c>
      <c r="Q141" s="445"/>
    </row>
    <row r="142" spans="1:17" s="615" customFormat="1" ht="15">
      <c r="A142" s="338">
        <v>9</v>
      </c>
      <c r="B142" s="716" t="s">
        <v>430</v>
      </c>
      <c r="C142" s="342">
        <v>5129958</v>
      </c>
      <c r="D142" s="325" t="s">
        <v>12</v>
      </c>
      <c r="E142" s="306" t="s">
        <v>324</v>
      </c>
      <c r="F142" s="325">
        <v>-625</v>
      </c>
      <c r="G142" s="318">
        <v>990450</v>
      </c>
      <c r="H142" s="319">
        <v>990452</v>
      </c>
      <c r="I142" s="326">
        <f>G142-H142</f>
        <v>-2</v>
      </c>
      <c r="J142" s="326">
        <f>$F142*I142</f>
        <v>1250</v>
      </c>
      <c r="K142" s="326">
        <f>J142/1000000</f>
        <v>0.00125</v>
      </c>
      <c r="L142" s="318">
        <v>999866</v>
      </c>
      <c r="M142" s="319">
        <v>999867</v>
      </c>
      <c r="N142" s="326">
        <f>L142-M142</f>
        <v>-1</v>
      </c>
      <c r="O142" s="326">
        <f>$F142*N142</f>
        <v>625</v>
      </c>
      <c r="P142" s="326">
        <f>O142/1000000</f>
        <v>0.000625</v>
      </c>
      <c r="Q142" s="445"/>
    </row>
    <row r="143" spans="1:17" s="615" customFormat="1" ht="15.75">
      <c r="A143" s="338"/>
      <c r="B143" s="710" t="s">
        <v>432</v>
      </c>
      <c r="C143" s="342"/>
      <c r="D143" s="325"/>
      <c r="E143" s="306"/>
      <c r="F143" s="325"/>
      <c r="G143" s="318"/>
      <c r="H143" s="319"/>
      <c r="I143" s="326"/>
      <c r="J143" s="326"/>
      <c r="K143" s="326"/>
      <c r="L143" s="318"/>
      <c r="M143" s="319"/>
      <c r="N143" s="326"/>
      <c r="O143" s="326"/>
      <c r="P143" s="326"/>
      <c r="Q143" s="445"/>
    </row>
    <row r="144" spans="1:17" s="615" customFormat="1" ht="15">
      <c r="A144" s="338">
        <v>10</v>
      </c>
      <c r="B144" s="716" t="s">
        <v>433</v>
      </c>
      <c r="C144" s="342">
        <v>4865158</v>
      </c>
      <c r="D144" s="325" t="s">
        <v>12</v>
      </c>
      <c r="E144" s="306" t="s">
        <v>324</v>
      </c>
      <c r="F144" s="325">
        <v>-200</v>
      </c>
      <c r="G144" s="318">
        <v>994821</v>
      </c>
      <c r="H144" s="319">
        <v>994827</v>
      </c>
      <c r="I144" s="326">
        <f>G144-H144</f>
        <v>-6</v>
      </c>
      <c r="J144" s="326">
        <f>$F144*I144</f>
        <v>1200</v>
      </c>
      <c r="K144" s="326">
        <f>J144/1000000</f>
        <v>0.0012</v>
      </c>
      <c r="L144" s="318">
        <v>14625</v>
      </c>
      <c r="M144" s="319">
        <v>14611</v>
      </c>
      <c r="N144" s="326">
        <f>L144-M144</f>
        <v>14</v>
      </c>
      <c r="O144" s="326">
        <f>$F144*N144</f>
        <v>-2800</v>
      </c>
      <c r="P144" s="326">
        <f>O144/1000000</f>
        <v>-0.0028</v>
      </c>
      <c r="Q144" s="445"/>
    </row>
    <row r="145" spans="1:17" s="615" customFormat="1" ht="15">
      <c r="A145" s="338">
        <v>11</v>
      </c>
      <c r="B145" s="716" t="s">
        <v>434</v>
      </c>
      <c r="C145" s="342">
        <v>4864816</v>
      </c>
      <c r="D145" s="325" t="s">
        <v>12</v>
      </c>
      <c r="E145" s="306" t="s">
        <v>324</v>
      </c>
      <c r="F145" s="325">
        <v>-187.5</v>
      </c>
      <c r="G145" s="318">
        <v>990559</v>
      </c>
      <c r="H145" s="319">
        <v>990647</v>
      </c>
      <c r="I145" s="326">
        <f>G145-H145</f>
        <v>-88</v>
      </c>
      <c r="J145" s="326">
        <f>$F145*I145</f>
        <v>16500</v>
      </c>
      <c r="K145" s="326">
        <f>J145/1000000</f>
        <v>0.0165</v>
      </c>
      <c r="L145" s="318">
        <v>5366</v>
      </c>
      <c r="M145" s="319">
        <v>5406</v>
      </c>
      <c r="N145" s="326">
        <f>L145-M145</f>
        <v>-40</v>
      </c>
      <c r="O145" s="326">
        <f>$F145*N145</f>
        <v>7500</v>
      </c>
      <c r="P145" s="326">
        <f>O145/1000000</f>
        <v>0.0075</v>
      </c>
      <c r="Q145" s="445"/>
    </row>
    <row r="146" spans="1:17" s="615" customFormat="1" ht="15">
      <c r="A146" s="338">
        <v>12</v>
      </c>
      <c r="B146" s="716" t="s">
        <v>435</v>
      </c>
      <c r="C146" s="342">
        <v>4864808</v>
      </c>
      <c r="D146" s="325" t="s">
        <v>12</v>
      </c>
      <c r="E146" s="306" t="s">
        <v>324</v>
      </c>
      <c r="F146" s="325">
        <v>-187.5</v>
      </c>
      <c r="G146" s="318">
        <v>987684</v>
      </c>
      <c r="H146" s="319">
        <v>987812</v>
      </c>
      <c r="I146" s="326">
        <f>G146-H146</f>
        <v>-128</v>
      </c>
      <c r="J146" s="326">
        <f>$F146*I146</f>
        <v>24000</v>
      </c>
      <c r="K146" s="326">
        <f>J146/1000000</f>
        <v>0.024</v>
      </c>
      <c r="L146" s="318">
        <v>4119</v>
      </c>
      <c r="M146" s="319">
        <v>4080</v>
      </c>
      <c r="N146" s="326">
        <f>L146-M146</f>
        <v>39</v>
      </c>
      <c r="O146" s="326">
        <f>$F146*N146</f>
        <v>-7312.5</v>
      </c>
      <c r="P146" s="326">
        <f>O146/1000000</f>
        <v>-0.0073125</v>
      </c>
      <c r="Q146" s="445"/>
    </row>
    <row r="147" spans="1:17" s="615" customFormat="1" ht="15">
      <c r="A147" s="338">
        <v>13</v>
      </c>
      <c r="B147" s="716" t="s">
        <v>436</v>
      </c>
      <c r="C147" s="342">
        <v>4865005</v>
      </c>
      <c r="D147" s="325" t="s">
        <v>12</v>
      </c>
      <c r="E147" s="306" t="s">
        <v>324</v>
      </c>
      <c r="F147" s="325">
        <v>-250</v>
      </c>
      <c r="G147" s="318">
        <v>4514</v>
      </c>
      <c r="H147" s="319">
        <v>4512</v>
      </c>
      <c r="I147" s="326">
        <f>G147-H147</f>
        <v>2</v>
      </c>
      <c r="J147" s="326">
        <f>$F147*I147</f>
        <v>-500</v>
      </c>
      <c r="K147" s="326">
        <f>J147/1000000</f>
        <v>-0.0005</v>
      </c>
      <c r="L147" s="318">
        <v>8046</v>
      </c>
      <c r="M147" s="319">
        <v>8046</v>
      </c>
      <c r="N147" s="326">
        <f>L147-M147</f>
        <v>0</v>
      </c>
      <c r="O147" s="326">
        <f>$F147*N147</f>
        <v>0</v>
      </c>
      <c r="P147" s="326">
        <f>O147/1000000</f>
        <v>0</v>
      </c>
      <c r="Q147" s="445"/>
    </row>
    <row r="148" spans="1:17" s="306" customFormat="1" ht="15.75" thickBot="1">
      <c r="A148" s="650">
        <v>14</v>
      </c>
      <c r="B148" s="711" t="s">
        <v>437</v>
      </c>
      <c r="C148" s="712">
        <v>4864822</v>
      </c>
      <c r="D148" s="717" t="s">
        <v>12</v>
      </c>
      <c r="E148" s="713" t="s">
        <v>324</v>
      </c>
      <c r="F148" s="712">
        <v>-100</v>
      </c>
      <c r="G148" s="423">
        <v>994658</v>
      </c>
      <c r="H148" s="424">
        <v>994744</v>
      </c>
      <c r="I148" s="712">
        <f>G148-H148</f>
        <v>-86</v>
      </c>
      <c r="J148" s="712">
        <f>$F148*I148</f>
        <v>8600</v>
      </c>
      <c r="K148" s="712">
        <f>J148/1000000</f>
        <v>0.0086</v>
      </c>
      <c r="L148" s="423">
        <v>29807</v>
      </c>
      <c r="M148" s="424">
        <v>29810</v>
      </c>
      <c r="N148" s="712">
        <f>L148-M148</f>
        <v>-3</v>
      </c>
      <c r="O148" s="712">
        <f>$F148*N148</f>
        <v>300</v>
      </c>
      <c r="P148" s="712">
        <f>O148/1000000</f>
        <v>0.0003</v>
      </c>
      <c r="Q148" s="802"/>
    </row>
    <row r="149" ht="15.75" thickTop="1">
      <c r="L149" s="319"/>
    </row>
    <row r="150" spans="2:16" ht="18">
      <c r="B150" s="296" t="s">
        <v>288</v>
      </c>
      <c r="K150" s="146">
        <f>SUM(K128:K149)</f>
        <v>1.06443344</v>
      </c>
      <c r="P150" s="146">
        <f>SUM(P128:P149)</f>
        <v>-0.21657847</v>
      </c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spans="11:16" ht="15.75">
      <c r="K154" s="83"/>
      <c r="P154" s="83"/>
    </row>
    <row r="155" spans="11:16" ht="15.75">
      <c r="K155" s="83"/>
      <c r="P155" s="83"/>
    </row>
    <row r="156" ht="13.5" thickBot="1"/>
    <row r="157" spans="1:17" ht="31.5" customHeight="1">
      <c r="A157" s="132" t="s">
        <v>223</v>
      </c>
      <c r="B157" s="133"/>
      <c r="C157" s="133"/>
      <c r="D157" s="134"/>
      <c r="E157" s="135"/>
      <c r="F157" s="134"/>
      <c r="G157" s="134"/>
      <c r="H157" s="133"/>
      <c r="I157" s="136"/>
      <c r="J157" s="137"/>
      <c r="K157" s="138"/>
      <c r="L157" s="513"/>
      <c r="M157" s="513"/>
      <c r="N157" s="513"/>
      <c r="O157" s="513"/>
      <c r="P157" s="513"/>
      <c r="Q157" s="514"/>
    </row>
    <row r="158" spans="1:17" ht="28.5" customHeight="1">
      <c r="A158" s="139" t="s">
        <v>285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31">
        <f>K117</f>
        <v>-53.51401656999999</v>
      </c>
      <c r="L158" s="455"/>
      <c r="M158" s="455"/>
      <c r="N158" s="455"/>
      <c r="O158" s="455"/>
      <c r="P158" s="131">
        <f>P117</f>
        <v>0.4651996200000001</v>
      </c>
      <c r="Q158" s="515"/>
    </row>
    <row r="159" spans="1:17" ht="28.5" customHeight="1">
      <c r="A159" s="139" t="s">
        <v>286</v>
      </c>
      <c r="B159" s="80"/>
      <c r="C159" s="80"/>
      <c r="D159" s="80"/>
      <c r="E159" s="81"/>
      <c r="F159" s="80"/>
      <c r="G159" s="80"/>
      <c r="H159" s="80"/>
      <c r="I159" s="82"/>
      <c r="J159" s="80"/>
      <c r="K159" s="131">
        <f>K150</f>
        <v>1.06443344</v>
      </c>
      <c r="L159" s="455"/>
      <c r="M159" s="455"/>
      <c r="N159" s="455"/>
      <c r="O159" s="455"/>
      <c r="P159" s="131">
        <f>P150</f>
        <v>-0.21657847</v>
      </c>
      <c r="Q159" s="515"/>
    </row>
    <row r="160" spans="1:17" ht="28.5" customHeight="1">
      <c r="A160" s="139" t="s">
        <v>224</v>
      </c>
      <c r="B160" s="80"/>
      <c r="C160" s="80"/>
      <c r="D160" s="80"/>
      <c r="E160" s="81"/>
      <c r="F160" s="80"/>
      <c r="G160" s="80"/>
      <c r="H160" s="80"/>
      <c r="I160" s="82"/>
      <c r="J160" s="80"/>
      <c r="K160" s="131">
        <f>'ROHTAK ROAD'!K44</f>
        <v>-0.23166875000000003</v>
      </c>
      <c r="L160" s="455"/>
      <c r="M160" s="455"/>
      <c r="N160" s="455"/>
      <c r="O160" s="455"/>
      <c r="P160" s="131">
        <f>'ROHTAK ROAD'!P44</f>
        <v>-0.007425</v>
      </c>
      <c r="Q160" s="515"/>
    </row>
    <row r="161" spans="1:17" ht="27.75" customHeight="1" thickBot="1">
      <c r="A161" s="141" t="s">
        <v>225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394">
        <f>SUM(K158:K160)</f>
        <v>-52.681251879999984</v>
      </c>
      <c r="L161" s="516"/>
      <c r="M161" s="516"/>
      <c r="N161" s="516"/>
      <c r="O161" s="516"/>
      <c r="P161" s="394">
        <f>SUM(P158:P160)</f>
        <v>0.2411961500000001</v>
      </c>
      <c r="Q161" s="517"/>
    </row>
    <row r="165" ht="13.5" thickBot="1">
      <c r="A165" s="231"/>
    </row>
    <row r="166" spans="1:17" ht="12.75">
      <c r="A166" s="518"/>
      <c r="B166" s="519"/>
      <c r="C166" s="519"/>
      <c r="D166" s="519"/>
      <c r="E166" s="519"/>
      <c r="F166" s="519"/>
      <c r="G166" s="519"/>
      <c r="H166" s="513"/>
      <c r="I166" s="513"/>
      <c r="J166" s="513"/>
      <c r="K166" s="513"/>
      <c r="L166" s="513"/>
      <c r="M166" s="513"/>
      <c r="N166" s="513"/>
      <c r="O166" s="513"/>
      <c r="P166" s="513"/>
      <c r="Q166" s="514"/>
    </row>
    <row r="167" spans="1:17" ht="23.25">
      <c r="A167" s="520" t="s">
        <v>305</v>
      </c>
      <c r="B167" s="521"/>
      <c r="C167" s="521"/>
      <c r="D167" s="521"/>
      <c r="E167" s="521"/>
      <c r="F167" s="521"/>
      <c r="G167" s="521"/>
      <c r="H167" s="455"/>
      <c r="I167" s="455"/>
      <c r="J167" s="455"/>
      <c r="K167" s="455"/>
      <c r="L167" s="455"/>
      <c r="M167" s="455"/>
      <c r="N167" s="455"/>
      <c r="O167" s="455"/>
      <c r="P167" s="455"/>
      <c r="Q167" s="515"/>
    </row>
    <row r="168" spans="1:17" ht="12.75">
      <c r="A168" s="522"/>
      <c r="B168" s="521"/>
      <c r="C168" s="521"/>
      <c r="D168" s="521"/>
      <c r="E168" s="521"/>
      <c r="F168" s="521"/>
      <c r="G168" s="521"/>
      <c r="H168" s="455"/>
      <c r="I168" s="455"/>
      <c r="J168" s="455"/>
      <c r="K168" s="455"/>
      <c r="L168" s="455"/>
      <c r="M168" s="455"/>
      <c r="N168" s="455"/>
      <c r="O168" s="455"/>
      <c r="P168" s="455"/>
      <c r="Q168" s="515"/>
    </row>
    <row r="169" spans="1:17" ht="15.75">
      <c r="A169" s="523"/>
      <c r="B169" s="524"/>
      <c r="C169" s="524"/>
      <c r="D169" s="524"/>
      <c r="E169" s="524"/>
      <c r="F169" s="524"/>
      <c r="G169" s="524"/>
      <c r="H169" s="455"/>
      <c r="I169" s="455"/>
      <c r="J169" s="455"/>
      <c r="K169" s="525" t="s">
        <v>317</v>
      </c>
      <c r="L169" s="455"/>
      <c r="M169" s="455"/>
      <c r="N169" s="455"/>
      <c r="O169" s="455"/>
      <c r="P169" s="525" t="s">
        <v>318</v>
      </c>
      <c r="Q169" s="515"/>
    </row>
    <row r="170" spans="1:17" ht="12.75">
      <c r="A170" s="526"/>
      <c r="B170" s="91"/>
      <c r="C170" s="91"/>
      <c r="D170" s="91"/>
      <c r="E170" s="91"/>
      <c r="F170" s="91"/>
      <c r="G170" s="91"/>
      <c r="H170" s="455"/>
      <c r="I170" s="455"/>
      <c r="J170" s="455"/>
      <c r="K170" s="455"/>
      <c r="L170" s="455"/>
      <c r="M170" s="455"/>
      <c r="N170" s="455"/>
      <c r="O170" s="455"/>
      <c r="P170" s="455"/>
      <c r="Q170" s="515"/>
    </row>
    <row r="171" spans="1:17" ht="12.75">
      <c r="A171" s="526"/>
      <c r="B171" s="91"/>
      <c r="C171" s="91"/>
      <c r="D171" s="91"/>
      <c r="E171" s="91"/>
      <c r="F171" s="91"/>
      <c r="G171" s="91"/>
      <c r="H171" s="455"/>
      <c r="I171" s="455"/>
      <c r="J171" s="455"/>
      <c r="K171" s="455"/>
      <c r="L171" s="455"/>
      <c r="M171" s="455"/>
      <c r="N171" s="455"/>
      <c r="O171" s="455"/>
      <c r="P171" s="455"/>
      <c r="Q171" s="515"/>
    </row>
    <row r="172" spans="1:17" ht="24.75" customHeight="1">
      <c r="A172" s="527" t="s">
        <v>308</v>
      </c>
      <c r="B172" s="528"/>
      <c r="C172" s="528"/>
      <c r="D172" s="529"/>
      <c r="E172" s="529"/>
      <c r="F172" s="530"/>
      <c r="G172" s="529"/>
      <c r="H172" s="455"/>
      <c r="I172" s="455"/>
      <c r="J172" s="455"/>
      <c r="K172" s="531">
        <f>K161</f>
        <v>-52.681251879999984</v>
      </c>
      <c r="L172" s="529" t="s">
        <v>306</v>
      </c>
      <c r="M172" s="455"/>
      <c r="N172" s="455"/>
      <c r="O172" s="455"/>
      <c r="P172" s="531">
        <f>P161</f>
        <v>0.2411961500000001</v>
      </c>
      <c r="Q172" s="532" t="s">
        <v>306</v>
      </c>
    </row>
    <row r="173" spans="1:17" ht="15">
      <c r="A173" s="533"/>
      <c r="B173" s="534"/>
      <c r="C173" s="534"/>
      <c r="D173" s="521"/>
      <c r="E173" s="521"/>
      <c r="F173" s="535"/>
      <c r="G173" s="521"/>
      <c r="H173" s="455"/>
      <c r="I173" s="455"/>
      <c r="J173" s="455"/>
      <c r="K173" s="511"/>
      <c r="L173" s="521"/>
      <c r="M173" s="455"/>
      <c r="N173" s="455"/>
      <c r="O173" s="455"/>
      <c r="P173" s="511"/>
      <c r="Q173" s="536"/>
    </row>
    <row r="174" spans="1:17" ht="22.5" customHeight="1">
      <c r="A174" s="537" t="s">
        <v>307</v>
      </c>
      <c r="B174" s="43"/>
      <c r="C174" s="43"/>
      <c r="D174" s="521"/>
      <c r="E174" s="521"/>
      <c r="F174" s="538"/>
      <c r="G174" s="529"/>
      <c r="H174" s="455"/>
      <c r="I174" s="455"/>
      <c r="J174" s="455"/>
      <c r="K174" s="531">
        <f>'STEPPED UP GENCO'!K40</f>
        <v>-6.707602235593799</v>
      </c>
      <c r="L174" s="529" t="s">
        <v>306</v>
      </c>
      <c r="M174" s="455"/>
      <c r="N174" s="455"/>
      <c r="O174" s="455"/>
      <c r="P174" s="531">
        <f>'STEPPED UP GENCO'!P40</f>
        <v>-0.04706023499999998</v>
      </c>
      <c r="Q174" s="532" t="s">
        <v>306</v>
      </c>
    </row>
    <row r="175" spans="1:17" ht="12.75">
      <c r="A175" s="539"/>
      <c r="B175" s="455"/>
      <c r="C175" s="455"/>
      <c r="D175" s="455"/>
      <c r="E175" s="455"/>
      <c r="F175" s="455"/>
      <c r="G175" s="455"/>
      <c r="H175" s="455"/>
      <c r="I175" s="455"/>
      <c r="J175" s="455"/>
      <c r="K175" s="455"/>
      <c r="L175" s="455"/>
      <c r="M175" s="455"/>
      <c r="N175" s="455"/>
      <c r="O175" s="455"/>
      <c r="P175" s="455"/>
      <c r="Q175" s="515"/>
    </row>
    <row r="176" spans="1:17" ht="2.25" customHeight="1">
      <c r="A176" s="539"/>
      <c r="B176" s="455"/>
      <c r="C176" s="455"/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515"/>
    </row>
    <row r="177" spans="1:17" ht="7.5" customHeight="1">
      <c r="A177" s="539"/>
      <c r="B177" s="455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515"/>
    </row>
    <row r="178" spans="1:17" ht="21" thickBot="1">
      <c r="A178" s="540"/>
      <c r="B178" s="516"/>
      <c r="C178" s="516"/>
      <c r="D178" s="516"/>
      <c r="E178" s="516"/>
      <c r="F178" s="516"/>
      <c r="G178" s="516"/>
      <c r="H178" s="541"/>
      <c r="I178" s="541"/>
      <c r="J178" s="542" t="s">
        <v>309</v>
      </c>
      <c r="K178" s="543">
        <f>SUM(K172:K177)</f>
        <v>-59.38885411559378</v>
      </c>
      <c r="L178" s="541" t="s">
        <v>306</v>
      </c>
      <c r="M178" s="544"/>
      <c r="N178" s="516"/>
      <c r="O178" s="516"/>
      <c r="P178" s="543">
        <f>SUM(P172:P177)</f>
        <v>0.19413591500000013</v>
      </c>
      <c r="Q178" s="545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1" max="16" man="1"/>
    <brk id="12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1" customWidth="1"/>
    <col min="2" max="2" width="12.00390625" style="421" customWidth="1"/>
    <col min="3" max="3" width="9.8515625" style="421" bestFit="1" customWidth="1"/>
    <col min="4" max="5" width="9.140625" style="421" customWidth="1"/>
    <col min="6" max="6" width="9.28125" style="421" bestFit="1" customWidth="1"/>
    <col min="7" max="7" width="13.00390625" style="421" customWidth="1"/>
    <col min="8" max="8" width="12.140625" style="421" customWidth="1"/>
    <col min="9" max="9" width="9.28125" style="421" bestFit="1" customWidth="1"/>
    <col min="10" max="10" width="10.57421875" style="421" bestFit="1" customWidth="1"/>
    <col min="11" max="11" width="10.00390625" style="421" customWidth="1"/>
    <col min="12" max="13" width="11.8515625" style="421" customWidth="1"/>
    <col min="14" max="14" width="9.28125" style="421" bestFit="1" customWidth="1"/>
    <col min="15" max="15" width="10.57421875" style="421" bestFit="1" customWidth="1"/>
    <col min="16" max="16" width="12.7109375" style="421" customWidth="1"/>
    <col min="17" max="17" width="12.28125" style="421" customWidth="1"/>
    <col min="18" max="16384" width="9.140625" style="421" customWidth="1"/>
  </cols>
  <sheetData>
    <row r="1" spans="1:16" ht="24" thickBot="1">
      <c r="A1" s="3"/>
      <c r="G1" s="455"/>
      <c r="H1" s="455"/>
      <c r="I1" s="44" t="s">
        <v>373</v>
      </c>
      <c r="J1" s="455"/>
      <c r="K1" s="455"/>
      <c r="L1" s="455"/>
      <c r="M1" s="455"/>
      <c r="N1" s="44" t="s">
        <v>374</v>
      </c>
      <c r="O1" s="455"/>
      <c r="P1" s="455"/>
    </row>
    <row r="2" spans="1:17" ht="39.75" thickBot="1" thickTop="1">
      <c r="A2" s="473" t="s">
        <v>8</v>
      </c>
      <c r="B2" s="474" t="s">
        <v>9</v>
      </c>
      <c r="C2" s="475" t="s">
        <v>1</v>
      </c>
      <c r="D2" s="475" t="s">
        <v>2</v>
      </c>
      <c r="E2" s="475" t="s">
        <v>3</v>
      </c>
      <c r="F2" s="475" t="s">
        <v>10</v>
      </c>
      <c r="G2" s="473" t="str">
        <f>NDPL!G5</f>
        <v>FINAL READING 30/04/2021</v>
      </c>
      <c r="H2" s="475" t="str">
        <f>NDPL!H5</f>
        <v>INTIAL READING 01/04/2021</v>
      </c>
      <c r="I2" s="475" t="s">
        <v>4</v>
      </c>
      <c r="J2" s="475" t="s">
        <v>5</v>
      </c>
      <c r="K2" s="475" t="s">
        <v>6</v>
      </c>
      <c r="L2" s="473" t="str">
        <f>NDPL!G5</f>
        <v>FINAL READING 30/04/2021</v>
      </c>
      <c r="M2" s="475" t="str">
        <f>NDPL!H5</f>
        <v>INTIAL READING 01/04/2021</v>
      </c>
      <c r="N2" s="475" t="s">
        <v>4</v>
      </c>
      <c r="O2" s="475" t="s">
        <v>5</v>
      </c>
      <c r="P2" s="496" t="s">
        <v>6</v>
      </c>
      <c r="Q2" s="638"/>
    </row>
    <row r="3" ht="14.25" thickBot="1" thickTop="1"/>
    <row r="4" spans="1:17" ht="13.5" thickTop="1">
      <c r="A4" s="434"/>
      <c r="B4" s="244" t="s">
        <v>319</v>
      </c>
      <c r="C4" s="433"/>
      <c r="D4" s="433"/>
      <c r="E4" s="433"/>
      <c r="F4" s="553"/>
      <c r="G4" s="434"/>
      <c r="H4" s="433"/>
      <c r="I4" s="433"/>
      <c r="J4" s="433"/>
      <c r="K4" s="553"/>
      <c r="L4" s="434"/>
      <c r="M4" s="433"/>
      <c r="N4" s="433"/>
      <c r="O4" s="433"/>
      <c r="P4" s="553"/>
      <c r="Q4" s="502"/>
    </row>
    <row r="5" spans="1:17" ht="12.75">
      <c r="A5" s="639"/>
      <c r="B5" s="120" t="s">
        <v>323</v>
      </c>
      <c r="C5" s="121" t="s">
        <v>258</v>
      </c>
      <c r="D5" s="455"/>
      <c r="E5" s="455"/>
      <c r="F5" s="632"/>
      <c r="G5" s="639"/>
      <c r="H5" s="455"/>
      <c r="I5" s="455"/>
      <c r="J5" s="455"/>
      <c r="K5" s="632"/>
      <c r="L5" s="639"/>
      <c r="M5" s="455"/>
      <c r="N5" s="455"/>
      <c r="O5" s="455"/>
      <c r="P5" s="632"/>
      <c r="Q5" s="425"/>
    </row>
    <row r="6" spans="1:17" ht="15">
      <c r="A6" s="454">
        <v>1</v>
      </c>
      <c r="B6" s="455" t="s">
        <v>320</v>
      </c>
      <c r="C6" s="456">
        <v>5100238</v>
      </c>
      <c r="D6" s="118" t="s">
        <v>12</v>
      </c>
      <c r="E6" s="118" t="s">
        <v>260</v>
      </c>
      <c r="F6" s="457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1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1" t="e">
        <f>O6/1000000</f>
        <v>#N/A</v>
      </c>
      <c r="Q6" s="436"/>
    </row>
    <row r="7" spans="1:17" s="703" customFormat="1" ht="15">
      <c r="A7" s="693">
        <v>2</v>
      </c>
      <c r="B7" s="694" t="s">
        <v>321</v>
      </c>
      <c r="C7" s="695">
        <v>5295188</v>
      </c>
      <c r="D7" s="696" t="s">
        <v>12</v>
      </c>
      <c r="E7" s="696" t="s">
        <v>260</v>
      </c>
      <c r="F7" s="697">
        <v>1500</v>
      </c>
      <c r="G7" s="698" t="e">
        <v>#N/A</v>
      </c>
      <c r="H7" s="699" t="e">
        <v>#N/A</v>
      </c>
      <c r="I7" s="700" t="e">
        <f>G7-H7</f>
        <v>#N/A</v>
      </c>
      <c r="J7" s="700" t="e">
        <f>$F7*I7</f>
        <v>#N/A</v>
      </c>
      <c r="K7" s="701" t="e">
        <f>J7/1000000</f>
        <v>#N/A</v>
      </c>
      <c r="L7" s="698" t="e">
        <v>#N/A</v>
      </c>
      <c r="M7" s="699" t="e">
        <v>#N/A</v>
      </c>
      <c r="N7" s="700" t="e">
        <f>L7-M7</f>
        <v>#N/A</v>
      </c>
      <c r="O7" s="700" t="e">
        <f>$F7*N7</f>
        <v>#N/A</v>
      </c>
      <c r="P7" s="701" t="e">
        <f>O7/1000000</f>
        <v>#N/A</v>
      </c>
      <c r="Q7" s="702"/>
    </row>
    <row r="8" spans="1:17" s="491" customFormat="1" ht="15">
      <c r="A8" s="482">
        <v>3</v>
      </c>
      <c r="B8" s="483" t="s">
        <v>322</v>
      </c>
      <c r="C8" s="484">
        <v>4864840</v>
      </c>
      <c r="D8" s="485" t="s">
        <v>12</v>
      </c>
      <c r="E8" s="485" t="s">
        <v>260</v>
      </c>
      <c r="F8" s="486">
        <v>750</v>
      </c>
      <c r="G8" s="487">
        <v>804440</v>
      </c>
      <c r="H8" s="319">
        <v>807080</v>
      </c>
      <c r="I8" s="488">
        <f>G8-H8</f>
        <v>-2640</v>
      </c>
      <c r="J8" s="488">
        <f>$F8*I8</f>
        <v>-1980000</v>
      </c>
      <c r="K8" s="489">
        <f>J8/1000000</f>
        <v>-1.98</v>
      </c>
      <c r="L8" s="487">
        <v>998653</v>
      </c>
      <c r="M8" s="319">
        <v>998653</v>
      </c>
      <c r="N8" s="488">
        <f>L8-M8</f>
        <v>0</v>
      </c>
      <c r="O8" s="488">
        <f>$F8*N8</f>
        <v>0</v>
      </c>
      <c r="P8" s="489">
        <f>O8/1000000</f>
        <v>0</v>
      </c>
      <c r="Q8" s="490"/>
    </row>
    <row r="9" spans="1:17" ht="12.75">
      <c r="A9" s="454"/>
      <c r="B9" s="455"/>
      <c r="C9" s="456"/>
      <c r="D9" s="455"/>
      <c r="E9" s="455"/>
      <c r="F9" s="457"/>
      <c r="G9" s="454"/>
      <c r="H9" s="456"/>
      <c r="I9" s="455"/>
      <c r="J9" s="455"/>
      <c r="K9" s="632"/>
      <c r="L9" s="454"/>
      <c r="M9" s="456"/>
      <c r="N9" s="455"/>
      <c r="O9" s="455"/>
      <c r="P9" s="632"/>
      <c r="Q9" s="425"/>
    </row>
    <row r="10" spans="1:17" ht="12.75">
      <c r="A10" s="639"/>
      <c r="B10" s="455"/>
      <c r="C10" s="455"/>
      <c r="D10" s="455"/>
      <c r="E10" s="455"/>
      <c r="F10" s="632"/>
      <c r="G10" s="454"/>
      <c r="H10" s="456"/>
      <c r="I10" s="455"/>
      <c r="J10" s="455"/>
      <c r="K10" s="632"/>
      <c r="L10" s="454"/>
      <c r="M10" s="456"/>
      <c r="N10" s="455"/>
      <c r="O10" s="455"/>
      <c r="P10" s="632"/>
      <c r="Q10" s="425"/>
    </row>
    <row r="11" spans="1:17" ht="12.75">
      <c r="A11" s="639"/>
      <c r="B11" s="455"/>
      <c r="C11" s="455"/>
      <c r="D11" s="455"/>
      <c r="E11" s="455"/>
      <c r="F11" s="632"/>
      <c r="G11" s="454"/>
      <c r="H11" s="456"/>
      <c r="I11" s="455"/>
      <c r="J11" s="455"/>
      <c r="K11" s="632"/>
      <c r="L11" s="454"/>
      <c r="M11" s="456"/>
      <c r="N11" s="455"/>
      <c r="O11" s="455"/>
      <c r="P11" s="632"/>
      <c r="Q11" s="425"/>
    </row>
    <row r="12" spans="1:17" ht="12.75">
      <c r="A12" s="639"/>
      <c r="B12" s="455"/>
      <c r="C12" s="455"/>
      <c r="D12" s="455"/>
      <c r="E12" s="455"/>
      <c r="F12" s="632"/>
      <c r="G12" s="454"/>
      <c r="H12" s="456"/>
      <c r="I12" s="121" t="s">
        <v>296</v>
      </c>
      <c r="J12" s="455"/>
      <c r="K12" s="498" t="e">
        <f>SUM(K6:K8)</f>
        <v>#N/A</v>
      </c>
      <c r="L12" s="454"/>
      <c r="M12" s="456"/>
      <c r="N12" s="121" t="s">
        <v>296</v>
      </c>
      <c r="O12" s="455"/>
      <c r="P12" s="498" t="e">
        <f>SUM(P6:P8)</f>
        <v>#N/A</v>
      </c>
      <c r="Q12" s="425"/>
    </row>
    <row r="13" spans="1:17" ht="12.75">
      <c r="A13" s="639"/>
      <c r="B13" s="455"/>
      <c r="C13" s="455"/>
      <c r="D13" s="455"/>
      <c r="E13" s="455"/>
      <c r="F13" s="632"/>
      <c r="G13" s="454"/>
      <c r="H13" s="456"/>
      <c r="I13" s="290"/>
      <c r="J13" s="455"/>
      <c r="K13" s="184"/>
      <c r="L13" s="454"/>
      <c r="M13" s="456"/>
      <c r="N13" s="290"/>
      <c r="O13" s="455"/>
      <c r="P13" s="184"/>
      <c r="Q13" s="425"/>
    </row>
    <row r="14" spans="1:17" ht="12.75">
      <c r="A14" s="639"/>
      <c r="B14" s="455"/>
      <c r="C14" s="455"/>
      <c r="D14" s="455"/>
      <c r="E14" s="455"/>
      <c r="F14" s="632"/>
      <c r="G14" s="454"/>
      <c r="H14" s="456"/>
      <c r="I14" s="455"/>
      <c r="J14" s="455"/>
      <c r="K14" s="632"/>
      <c r="L14" s="454"/>
      <c r="M14" s="456"/>
      <c r="N14" s="455"/>
      <c r="O14" s="455"/>
      <c r="P14" s="632"/>
      <c r="Q14" s="425"/>
    </row>
    <row r="15" spans="1:17" ht="12.75">
      <c r="A15" s="639"/>
      <c r="B15" s="114" t="s">
        <v>144</v>
      </c>
      <c r="C15" s="455"/>
      <c r="D15" s="455"/>
      <c r="E15" s="455"/>
      <c r="F15" s="632"/>
      <c r="G15" s="454"/>
      <c r="H15" s="456"/>
      <c r="I15" s="455"/>
      <c r="J15" s="455"/>
      <c r="K15" s="632"/>
      <c r="L15" s="454"/>
      <c r="M15" s="456"/>
      <c r="N15" s="455"/>
      <c r="O15" s="455"/>
      <c r="P15" s="632"/>
      <c r="Q15" s="425"/>
    </row>
    <row r="16" spans="1:17" ht="12.75">
      <c r="A16" s="640"/>
      <c r="B16" s="114" t="s">
        <v>257</v>
      </c>
      <c r="C16" s="105" t="s">
        <v>258</v>
      </c>
      <c r="D16" s="105"/>
      <c r="E16" s="106"/>
      <c r="F16" s="107"/>
      <c r="G16" s="108"/>
      <c r="H16" s="456"/>
      <c r="I16" s="455"/>
      <c r="J16" s="455"/>
      <c r="K16" s="632"/>
      <c r="L16" s="454"/>
      <c r="M16" s="456"/>
      <c r="N16" s="455"/>
      <c r="O16" s="455"/>
      <c r="P16" s="632"/>
      <c r="Q16" s="425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1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1">
        <f>O17/1000000</f>
        <v>0.005</v>
      </c>
      <c r="Q17" s="425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1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1">
        <f>O18/1000000</f>
        <v>0.192</v>
      </c>
      <c r="Q18" s="436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1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1">
        <f>O19/1000000</f>
        <v>0.633</v>
      </c>
      <c r="Q19" s="643"/>
    </row>
    <row r="20" spans="1:17" ht="12.75">
      <c r="A20" s="108"/>
      <c r="B20" s="109"/>
      <c r="C20" s="110"/>
      <c r="D20" s="111"/>
      <c r="E20" s="111"/>
      <c r="F20" s="113"/>
      <c r="G20" s="122"/>
      <c r="H20" s="455"/>
      <c r="I20" s="374"/>
      <c r="J20" s="374"/>
      <c r="K20" s="441"/>
      <c r="L20" s="573"/>
      <c r="M20" s="572"/>
      <c r="N20" s="374"/>
      <c r="O20" s="374"/>
      <c r="P20" s="441"/>
      <c r="Q20" s="425"/>
    </row>
    <row r="21" spans="1:17" ht="12.75">
      <c r="A21" s="639"/>
      <c r="B21" s="455"/>
      <c r="C21" s="455"/>
      <c r="D21" s="455"/>
      <c r="E21" s="455"/>
      <c r="F21" s="632"/>
      <c r="G21" s="639"/>
      <c r="H21" s="455"/>
      <c r="I21" s="455"/>
      <c r="J21" s="455"/>
      <c r="K21" s="632"/>
      <c r="L21" s="639"/>
      <c r="M21" s="455"/>
      <c r="N21" s="455"/>
      <c r="O21" s="455"/>
      <c r="P21" s="632"/>
      <c r="Q21" s="425"/>
    </row>
    <row r="22" spans="1:17" ht="12.75">
      <c r="A22" s="639"/>
      <c r="B22" s="455"/>
      <c r="C22" s="455"/>
      <c r="D22" s="455"/>
      <c r="E22" s="455"/>
      <c r="F22" s="632"/>
      <c r="G22" s="639"/>
      <c r="H22" s="455"/>
      <c r="I22" s="455"/>
      <c r="J22" s="455"/>
      <c r="K22" s="632"/>
      <c r="L22" s="639"/>
      <c r="M22" s="455"/>
      <c r="N22" s="455"/>
      <c r="O22" s="455"/>
      <c r="P22" s="632"/>
      <c r="Q22" s="425"/>
    </row>
    <row r="23" spans="1:17" ht="12.75">
      <c r="A23" s="639"/>
      <c r="B23" s="455"/>
      <c r="C23" s="455"/>
      <c r="D23" s="455"/>
      <c r="E23" s="455"/>
      <c r="F23" s="632"/>
      <c r="G23" s="639"/>
      <c r="H23" s="455"/>
      <c r="I23" s="121" t="s">
        <v>296</v>
      </c>
      <c r="J23" s="455"/>
      <c r="K23" s="498">
        <f>SUM(K17:K19)</f>
        <v>-0.08099999999999996</v>
      </c>
      <c r="L23" s="639"/>
      <c r="M23" s="455"/>
      <c r="N23" s="121" t="s">
        <v>296</v>
      </c>
      <c r="O23" s="455"/>
      <c r="P23" s="498">
        <f>SUM(P17:P19)</f>
        <v>0.8300000000000001</v>
      </c>
      <c r="Q23" s="425"/>
    </row>
    <row r="24" spans="1:17" ht="13.5" thickBot="1">
      <c r="A24" s="554"/>
      <c r="B24" s="458"/>
      <c r="C24" s="458"/>
      <c r="D24" s="458"/>
      <c r="E24" s="458"/>
      <c r="F24" s="555"/>
      <c r="G24" s="554"/>
      <c r="H24" s="458"/>
      <c r="I24" s="458"/>
      <c r="J24" s="458"/>
      <c r="K24" s="555"/>
      <c r="L24" s="554"/>
      <c r="M24" s="458"/>
      <c r="N24" s="458"/>
      <c r="O24" s="458"/>
      <c r="P24" s="555"/>
      <c r="Q24" s="512"/>
    </row>
    <row r="25" ht="13.5" thickTop="1"/>
    <row r="34" ht="12.75">
      <c r="L34" s="421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1"/>
      <c r="B1" s="278"/>
      <c r="C1" s="782"/>
    </row>
    <row r="2" spans="1:3" ht="20.25">
      <c r="A2" s="781"/>
      <c r="B2" s="278"/>
      <c r="C2" s="782"/>
    </row>
    <row r="3" spans="1:3" ht="20.25">
      <c r="A3" s="781"/>
      <c r="B3" s="278"/>
      <c r="C3" s="782"/>
    </row>
    <row r="4" spans="1:3" ht="20.25">
      <c r="A4" s="781"/>
      <c r="B4" s="278"/>
      <c r="C4" s="782"/>
    </row>
    <row r="5" spans="1:3" ht="20.25">
      <c r="A5" s="781"/>
      <c r="B5" s="278"/>
      <c r="C5" s="782"/>
    </row>
    <row r="6" spans="1:3" ht="20.25">
      <c r="A6" s="781"/>
      <c r="B6" s="278"/>
      <c r="C6" s="782"/>
    </row>
    <row r="7" spans="1:3" ht="20.25">
      <c r="A7" s="781"/>
      <c r="B7" s="278"/>
      <c r="C7" s="782"/>
    </row>
    <row r="8" spans="1:3" ht="20.25">
      <c r="A8" s="781"/>
      <c r="B8" s="278"/>
      <c r="C8" s="782"/>
    </row>
    <row r="9" spans="1:3" ht="20.25">
      <c r="A9" s="781"/>
      <c r="B9" s="278"/>
      <c r="C9" s="782"/>
    </row>
    <row r="10" spans="1:3" ht="20.25">
      <c r="A10" s="781"/>
      <c r="B10" s="278"/>
      <c r="C10" s="782"/>
    </row>
    <row r="11" spans="1:3" ht="20.25">
      <c r="A11" s="781"/>
      <c r="B11" s="278"/>
      <c r="C11" s="782"/>
    </row>
    <row r="12" spans="1:3" ht="20.25">
      <c r="A12" s="781"/>
      <c r="B12" s="278"/>
      <c r="C12" s="782"/>
    </row>
    <row r="13" spans="1:3" ht="20.25">
      <c r="A13" s="781"/>
      <c r="B13" s="278"/>
      <c r="C13" s="782"/>
    </row>
    <row r="14" spans="1:3" ht="20.25">
      <c r="A14" s="781"/>
      <c r="B14" s="278"/>
      <c r="C14" s="782"/>
    </row>
    <row r="15" spans="1:3" ht="20.25">
      <c r="A15" s="781"/>
      <c r="B15" s="278"/>
      <c r="C15" s="782"/>
    </row>
    <row r="16" spans="1:3" ht="20.25">
      <c r="A16" s="781"/>
      <c r="B16" s="278"/>
      <c r="C16" s="782"/>
    </row>
    <row r="17" spans="1:3" ht="20.25">
      <c r="A17" s="780"/>
      <c r="B17" s="280"/>
      <c r="C17" s="782"/>
    </row>
    <row r="18" spans="1:3" ht="20.25">
      <c r="A18" s="781"/>
      <c r="B18" s="278"/>
      <c r="C18" s="782"/>
    </row>
    <row r="19" spans="1:3" ht="20.25">
      <c r="A19" s="781"/>
      <c r="B19" s="278"/>
      <c r="C19" s="782"/>
    </row>
    <row r="20" spans="1:3" ht="20.25">
      <c r="A20" s="781"/>
      <c r="B20" s="278"/>
      <c r="C20" s="782"/>
    </row>
    <row r="21" spans="1:3" ht="20.25">
      <c r="A21" s="781"/>
      <c r="B21" s="278"/>
      <c r="C21" s="782"/>
    </row>
    <row r="22" spans="1:3" ht="20.25">
      <c r="A22" s="781"/>
      <c r="B22" s="278"/>
      <c r="C22" s="782"/>
    </row>
    <row r="23" spans="1:3" ht="20.25">
      <c r="A23" s="781"/>
      <c r="C23" s="782"/>
    </row>
    <row r="24" spans="1:3" ht="20.25">
      <c r="A24" s="781"/>
      <c r="C24" s="782"/>
    </row>
    <row r="25" spans="1:3" ht="20.25">
      <c r="A25" s="781"/>
      <c r="C25" s="782"/>
    </row>
    <row r="26" spans="1:3" ht="20.25">
      <c r="A26" s="781"/>
      <c r="B26" s="278"/>
      <c r="C26" s="782"/>
    </row>
    <row r="27" spans="1:3" ht="20.25">
      <c r="A27" s="781"/>
      <c r="B27" s="278"/>
      <c r="C27" s="782"/>
    </row>
    <row r="28" spans="1:3" ht="20.25">
      <c r="A28" s="781"/>
      <c r="B28" s="278"/>
      <c r="C28" s="782"/>
    </row>
    <row r="29" spans="1:3" ht="20.25">
      <c r="A29" s="781"/>
      <c r="B29" s="278"/>
      <c r="C29" s="782"/>
    </row>
    <row r="30" spans="1:3" ht="20.25">
      <c r="A30" s="781"/>
      <c r="B30" s="278"/>
      <c r="C30" s="782"/>
    </row>
    <row r="31" spans="1:3" ht="20.25">
      <c r="A31" s="781"/>
      <c r="B31" s="278"/>
      <c r="C31" s="782"/>
    </row>
    <row r="32" spans="1:3" ht="12.75">
      <c r="A32" s="154"/>
      <c r="B32" s="154"/>
      <c r="C32" s="782"/>
    </row>
    <row r="33" spans="1:3" ht="12.75">
      <c r="A33" s="154"/>
      <c r="B33" s="154"/>
      <c r="C33" s="782"/>
    </row>
    <row r="34" spans="1:3" ht="12.75">
      <c r="A34" s="153"/>
      <c r="B34" s="153"/>
      <c r="C34" s="782"/>
    </row>
    <row r="35" spans="1:3" ht="12.75">
      <c r="A35" s="154"/>
      <c r="B35" s="154"/>
      <c r="C35" s="782"/>
    </row>
    <row r="36" spans="1:3" ht="12.75">
      <c r="A36" s="154"/>
      <c r="B36" s="154"/>
      <c r="C36" s="782"/>
    </row>
    <row r="37" spans="1:3" ht="12.75">
      <c r="A37" s="154"/>
      <c r="B37" s="154"/>
      <c r="C37" s="782"/>
    </row>
    <row r="38" spans="1:3" ht="12.75">
      <c r="A38" s="154"/>
      <c r="B38" s="154"/>
      <c r="C38" s="782"/>
    </row>
    <row r="39" spans="1:3" ht="12.75">
      <c r="A39" s="154"/>
      <c r="B39" s="154"/>
      <c r="C39" s="782"/>
    </row>
    <row r="40" spans="1:3" ht="12.75">
      <c r="A40" s="154"/>
      <c r="B40" s="154"/>
      <c r="C40" s="782"/>
    </row>
    <row r="41" spans="1:3" ht="12.75">
      <c r="A41" s="154"/>
      <c r="B41" s="154"/>
      <c r="C41" s="782"/>
    </row>
    <row r="42" spans="1:3" ht="12.75">
      <c r="A42" s="154"/>
      <c r="B42" s="154"/>
      <c r="C42" s="782"/>
    </row>
    <row r="43" spans="1:3" ht="12.75">
      <c r="A43" s="154"/>
      <c r="B43" s="154"/>
      <c r="C43" s="782"/>
    </row>
    <row r="44" spans="1:3" ht="12.75">
      <c r="A44" s="154"/>
      <c r="B44" s="154"/>
      <c r="C44" s="782"/>
    </row>
    <row r="45" spans="1:3" ht="14.25">
      <c r="A45" s="306"/>
      <c r="B45" s="306"/>
      <c r="C45" s="782"/>
    </row>
    <row r="46" spans="1:3" ht="12.75">
      <c r="A46" s="154"/>
      <c r="B46" s="154"/>
      <c r="C46" s="782"/>
    </row>
    <row r="47" spans="1:3" ht="12.75">
      <c r="A47" s="154"/>
      <c r="B47" s="154"/>
      <c r="C47" s="782"/>
    </row>
    <row r="48" spans="1:3" ht="12.75">
      <c r="A48" s="154"/>
      <c r="B48" s="154"/>
      <c r="C48" s="782"/>
    </row>
    <row r="49" spans="1:3" ht="12.75">
      <c r="A49" s="154"/>
      <c r="B49" s="154"/>
      <c r="C49" s="782"/>
    </row>
    <row r="50" spans="1:3" ht="12.75">
      <c r="A50" s="154"/>
      <c r="B50" s="154"/>
      <c r="C50" s="782"/>
    </row>
    <row r="51" spans="1:3" ht="12.75">
      <c r="A51" s="154"/>
      <c r="B51" s="154"/>
      <c r="C51" s="782"/>
    </row>
    <row r="52" spans="1:3" ht="12.75">
      <c r="A52" s="455"/>
      <c r="B52" s="455"/>
      <c r="C52" s="782"/>
    </row>
    <row r="53" spans="1:3" ht="12.75">
      <c r="A53" s="156"/>
      <c r="B53" s="156"/>
      <c r="C53" s="782"/>
    </row>
    <row r="54" spans="1:3" ht="12.75">
      <c r="A54" s="455"/>
      <c r="B54" s="455"/>
      <c r="C54" s="782"/>
    </row>
    <row r="55" spans="1:3" ht="12.75">
      <c r="A55" s="770"/>
      <c r="B55" s="770"/>
      <c r="C55" s="782"/>
    </row>
    <row r="56" spans="1:3" ht="12.75">
      <c r="A56" s="156"/>
      <c r="B56" s="156"/>
      <c r="C56" s="782"/>
    </row>
    <row r="57" spans="1:3" ht="12.75">
      <c r="A57" s="154"/>
      <c r="B57" s="154"/>
      <c r="C57" s="782"/>
    </row>
    <row r="58" spans="1:3" ht="12.75">
      <c r="A58" s="154"/>
      <c r="B58" s="154"/>
      <c r="C58" s="782"/>
    </row>
    <row r="59" spans="1:3" ht="16.5">
      <c r="A59" s="313"/>
      <c r="B59" s="313"/>
      <c r="C59" s="782"/>
    </row>
    <row r="60" spans="1:3" ht="12.75">
      <c r="A60" s="154"/>
      <c r="B60" s="154"/>
      <c r="C60" s="782"/>
    </row>
    <row r="61" spans="1:3" ht="12.75">
      <c r="A61" s="154"/>
      <c r="B61" s="154"/>
      <c r="C61" s="782"/>
    </row>
    <row r="62" spans="1:3" ht="12.75">
      <c r="A62" s="156"/>
      <c r="B62" s="156"/>
      <c r="C62" s="782"/>
    </row>
    <row r="63" spans="1:3" ht="12.75">
      <c r="A63" s="156"/>
      <c r="B63" s="156"/>
      <c r="C63" s="782"/>
    </row>
    <row r="64" spans="1:3" ht="12.75">
      <c r="A64" s="161"/>
      <c r="B64" s="161"/>
      <c r="C64" s="782"/>
    </row>
    <row r="65" spans="1:3" ht="18">
      <c r="A65" s="572"/>
      <c r="B65" s="292"/>
      <c r="C65" s="782"/>
    </row>
    <row r="66" spans="1:3" ht="18">
      <c r="A66" s="572"/>
      <c r="B66" s="292"/>
      <c r="C66" s="782"/>
    </row>
    <row r="67" spans="1:3" ht="18">
      <c r="A67" s="572"/>
      <c r="B67" s="292"/>
      <c r="C67" s="782"/>
    </row>
    <row r="68" spans="1:3" ht="18.75" thickBot="1">
      <c r="A68" s="778"/>
      <c r="B68" s="292"/>
      <c r="C68" s="768"/>
    </row>
    <row r="69" spans="1:3" ht="20.25">
      <c r="A69" s="779"/>
      <c r="B69" s="292"/>
      <c r="C69" s="768"/>
    </row>
    <row r="70" spans="1:3" ht="20.25">
      <c r="A70" s="779"/>
      <c r="B70" s="292"/>
      <c r="C70" s="768"/>
    </row>
    <row r="71" spans="1:3" ht="20.25">
      <c r="A71" s="779"/>
      <c r="B71" s="292"/>
      <c r="C71" s="768"/>
    </row>
    <row r="72" spans="1:3" ht="20.25">
      <c r="A72" s="779"/>
      <c r="B72" s="292"/>
      <c r="C72" s="768"/>
    </row>
    <row r="73" spans="1:3" ht="20.25">
      <c r="A73" s="779"/>
      <c r="B73" s="292"/>
      <c r="C73" s="768"/>
    </row>
    <row r="74" spans="1:3" ht="20.25">
      <c r="A74" s="779"/>
      <c r="B74" s="292"/>
      <c r="C74" s="768"/>
    </row>
    <row r="75" spans="1:3" ht="20.25">
      <c r="A75" s="779"/>
      <c r="B75" s="292"/>
      <c r="C75" s="768"/>
    </row>
    <row r="76" spans="1:3" ht="18.75" thickBot="1">
      <c r="A76" s="48"/>
      <c r="B76" s="292"/>
      <c r="C76" s="768"/>
    </row>
    <row r="77" ht="12.75">
      <c r="C77" s="768"/>
    </row>
    <row r="78" ht="12.75">
      <c r="C78" s="768"/>
    </row>
    <row r="79" spans="2:3" ht="18">
      <c r="B79" s="762"/>
      <c r="C79" s="768"/>
    </row>
    <row r="80" spans="1:3" ht="18">
      <c r="A80" s="767"/>
      <c r="B80" s="762"/>
      <c r="C80" s="768"/>
    </row>
    <row r="81" spans="1:3" ht="18">
      <c r="A81" s="767"/>
      <c r="B81" s="292"/>
      <c r="C81" s="768"/>
    </row>
    <row r="82" spans="1:3" ht="18">
      <c r="A82" s="767"/>
      <c r="B82" s="762"/>
      <c r="C82" s="768"/>
    </row>
    <row r="83" spans="1:3" ht="18">
      <c r="A83" s="767"/>
      <c r="B83" s="292"/>
      <c r="C83" s="768"/>
    </row>
    <row r="84" spans="1:3" ht="18">
      <c r="A84" s="767"/>
      <c r="B84" s="292"/>
      <c r="C84" s="768"/>
    </row>
    <row r="85" spans="1:3" ht="18">
      <c r="A85" s="767"/>
      <c r="B85" s="292"/>
      <c r="C85" s="768"/>
    </row>
    <row r="86" spans="1:3" ht="18">
      <c r="A86" s="767"/>
      <c r="B86" s="292"/>
      <c r="C86" s="768"/>
    </row>
    <row r="87" spans="1:3" ht="18">
      <c r="A87" s="767"/>
      <c r="B87" s="762"/>
      <c r="C87" s="768"/>
    </row>
    <row r="88" spans="1:3" ht="18">
      <c r="A88" s="767"/>
      <c r="B88" s="292"/>
      <c r="C88" s="768"/>
    </row>
    <row r="89" spans="1:3" ht="18">
      <c r="A89" s="773"/>
      <c r="B89" s="765"/>
      <c r="C89" s="768"/>
    </row>
    <row r="90" spans="1:3" ht="18">
      <c r="A90" s="767"/>
      <c r="B90" s="292"/>
      <c r="C90" s="768"/>
    </row>
    <row r="91" spans="1:3" ht="18">
      <c r="A91" s="767"/>
      <c r="B91" s="292"/>
      <c r="C91" s="768"/>
    </row>
    <row r="92" spans="1:3" ht="18">
      <c r="A92" s="259"/>
      <c r="B92" s="272"/>
      <c r="C92" s="768"/>
    </row>
    <row r="93" spans="1:3" ht="16.5">
      <c r="A93" s="766"/>
      <c r="B93" s="313"/>
      <c r="C93" s="768"/>
    </row>
    <row r="94" spans="1:3" ht="18">
      <c r="A94" s="767"/>
      <c r="C94" s="768"/>
    </row>
    <row r="95" spans="1:3" ht="18">
      <c r="A95" s="767"/>
      <c r="B95" s="292"/>
      <c r="C95" s="768"/>
    </row>
    <row r="96" spans="1:3" ht="18">
      <c r="A96" s="767"/>
      <c r="B96" s="292"/>
      <c r="C96" s="768"/>
    </row>
    <row r="97" spans="1:3" ht="18">
      <c r="A97" s="767"/>
      <c r="B97" s="292"/>
      <c r="C97" s="768"/>
    </row>
    <row r="98" spans="1:3" ht="16.5">
      <c r="A98" s="766"/>
      <c r="B98" s="313"/>
      <c r="C98" s="768"/>
    </row>
    <row r="99" spans="1:3" ht="16.5">
      <c r="A99" s="766"/>
      <c r="B99" s="313"/>
      <c r="C99" s="768"/>
    </row>
    <row r="100" spans="1:3" ht="16.5">
      <c r="A100" s="766"/>
      <c r="B100" s="313"/>
      <c r="C100" s="768"/>
    </row>
    <row r="101" spans="1:3" ht="16.5">
      <c r="A101" s="766"/>
      <c r="B101" s="313"/>
      <c r="C101" s="768"/>
    </row>
    <row r="102" spans="1:3" ht="16.5">
      <c r="A102" s="766"/>
      <c r="B102" s="313"/>
      <c r="C102" s="768"/>
    </row>
    <row r="103" spans="1:3" ht="16.5">
      <c r="A103" s="766"/>
      <c r="B103" s="313"/>
      <c r="C103" s="768"/>
    </row>
    <row r="104" spans="1:3" ht="16.5">
      <c r="A104" s="766"/>
      <c r="B104" s="313"/>
      <c r="C104" s="768"/>
    </row>
    <row r="105" spans="1:3" ht="16.5">
      <c r="A105" s="766"/>
      <c r="B105" s="313"/>
      <c r="C105" s="768"/>
    </row>
    <row r="106" spans="1:3" ht="16.5">
      <c r="A106" s="766"/>
      <c r="B106" s="313"/>
      <c r="C106" s="768"/>
    </row>
    <row r="107" spans="1:3" ht="16.5">
      <c r="A107" s="766"/>
      <c r="B107" s="764"/>
      <c r="C107" s="768"/>
    </row>
    <row r="108" spans="1:3" ht="16.5">
      <c r="A108" s="766"/>
      <c r="B108" s="764"/>
      <c r="C108" s="768"/>
    </row>
    <row r="109" spans="1:3" ht="16.5">
      <c r="A109" s="766"/>
      <c r="B109" s="764"/>
      <c r="C109" s="768"/>
    </row>
    <row r="110" spans="1:3" ht="16.5">
      <c r="A110" s="766"/>
      <c r="B110" s="764"/>
      <c r="C110" s="768"/>
    </row>
    <row r="111" spans="1:3" ht="16.5">
      <c r="A111" s="766"/>
      <c r="B111" s="764"/>
      <c r="C111" s="768"/>
    </row>
    <row r="112" spans="1:3" ht="16.5">
      <c r="A112" s="766"/>
      <c r="B112" s="764"/>
      <c r="C112" s="768"/>
    </row>
    <row r="113" spans="1:3" ht="16.5">
      <c r="A113" s="766"/>
      <c r="B113" s="764"/>
      <c r="C113" s="768"/>
    </row>
    <row r="114" spans="1:3" ht="18">
      <c r="A114" s="774"/>
      <c r="B114" s="763"/>
      <c r="C114" s="768"/>
    </row>
    <row r="115" spans="1:4" ht="12.75">
      <c r="A115" s="775"/>
      <c r="B115" s="17"/>
      <c r="C115" s="768"/>
      <c r="D115" s="17"/>
    </row>
    <row r="116" spans="1:4" ht="12.75">
      <c r="A116" s="775"/>
      <c r="B116" s="37"/>
      <c r="C116" s="768"/>
      <c r="D116" s="17"/>
    </row>
    <row r="117" spans="1:4" ht="12.75">
      <c r="A117" s="775"/>
      <c r="B117" s="37"/>
      <c r="C117" s="768"/>
      <c r="D117" s="17"/>
    </row>
    <row r="118" spans="1:4" ht="12.75">
      <c r="A118" s="775"/>
      <c r="B118" s="37"/>
      <c r="C118" s="768"/>
      <c r="D118" s="17"/>
    </row>
    <row r="119" spans="1:4" ht="12.75">
      <c r="A119" s="775"/>
      <c r="B119" s="37"/>
      <c r="C119" s="768"/>
      <c r="D119" s="17"/>
    </row>
    <row r="120" spans="1:4" ht="12.75">
      <c r="A120" s="19"/>
      <c r="B120" s="456"/>
      <c r="C120" s="768"/>
      <c r="D120" s="17"/>
    </row>
    <row r="121" spans="1:4" ht="12.75">
      <c r="A121" s="19"/>
      <c r="B121" s="91"/>
      <c r="C121" s="768"/>
      <c r="D121" s="17"/>
    </row>
    <row r="122" spans="1:4" ht="12.75">
      <c r="A122" s="100"/>
      <c r="B122" s="17"/>
      <c r="C122" s="768"/>
      <c r="D122" s="17"/>
    </row>
    <row r="123" spans="1:3" ht="16.5">
      <c r="A123" s="124"/>
      <c r="B123" s="313"/>
      <c r="C123" s="768"/>
    </row>
    <row r="124" spans="1:3" ht="12.75">
      <c r="A124" s="124"/>
      <c r="B124" s="17"/>
      <c r="C124" s="768"/>
    </row>
    <row r="125" spans="1:3" ht="12.75">
      <c r="A125" s="18"/>
      <c r="B125" s="17"/>
      <c r="C125" s="768"/>
    </row>
    <row r="126" spans="1:3" ht="12.75">
      <c r="A126" s="124"/>
      <c r="B126" s="17"/>
      <c r="C126" s="768"/>
    </row>
    <row r="127" spans="1:3" ht="16.5">
      <c r="A127" s="771"/>
      <c r="B127" s="17"/>
      <c r="C127" s="768"/>
    </row>
    <row r="128" spans="1:3" ht="16.5">
      <c r="A128" s="771"/>
      <c r="B128" s="313"/>
      <c r="C128" s="768"/>
    </row>
    <row r="129" spans="1:3" ht="16.5">
      <c r="A129" s="771"/>
      <c r="B129" s="313"/>
      <c r="C129" s="768"/>
    </row>
    <row r="130" spans="1:3" ht="16.5">
      <c r="A130" s="771"/>
      <c r="B130" s="313"/>
      <c r="C130" s="768"/>
    </row>
    <row r="131" spans="1:3" ht="16.5">
      <c r="A131" s="771"/>
      <c r="B131" s="313"/>
      <c r="C131" s="768"/>
    </row>
    <row r="132" spans="1:3" ht="16.5">
      <c r="A132" s="771"/>
      <c r="B132" s="313"/>
      <c r="C132" s="768"/>
    </row>
    <row r="133" spans="1:3" ht="16.5">
      <c r="A133" s="771"/>
      <c r="B133" s="313"/>
      <c r="C133" s="768"/>
    </row>
    <row r="134" spans="1:3" ht="16.5">
      <c r="A134" s="771"/>
      <c r="B134" s="764"/>
      <c r="C134" s="768"/>
    </row>
    <row r="135" spans="1:3" ht="16.5">
      <c r="A135" s="771"/>
      <c r="B135" s="313"/>
      <c r="C135" s="768"/>
    </row>
    <row r="136" spans="1:3" ht="16.5">
      <c r="A136" s="771"/>
      <c r="B136" s="313"/>
      <c r="C136" s="768"/>
    </row>
    <row r="137" spans="1:3" ht="16.5">
      <c r="A137" s="776"/>
      <c r="B137" s="448"/>
      <c r="C137" s="768"/>
    </row>
    <row r="138" spans="1:3" ht="16.5">
      <c r="A138" s="771"/>
      <c r="B138" s="313"/>
      <c r="C138" s="768"/>
    </row>
    <row r="139" spans="1:3" ht="16.5">
      <c r="A139" s="771"/>
      <c r="B139" s="313"/>
      <c r="C139" s="768"/>
    </row>
    <row r="140" spans="1:3" ht="16.5">
      <c r="A140" s="771"/>
      <c r="B140" s="313"/>
      <c r="C140" s="768"/>
    </row>
    <row r="141" spans="1:3" ht="16.5">
      <c r="A141" s="771"/>
      <c r="B141" s="313"/>
      <c r="C141" s="768"/>
    </row>
    <row r="142" spans="1:3" ht="16.5">
      <c r="A142" s="771"/>
      <c r="B142" s="313"/>
      <c r="C142" s="768"/>
    </row>
    <row r="143" spans="1:3" ht="16.5">
      <c r="A143" s="771"/>
      <c r="B143" s="313"/>
      <c r="C143" s="768"/>
    </row>
    <row r="144" spans="1:3" ht="16.5">
      <c r="A144" s="776"/>
      <c r="B144" s="448"/>
      <c r="C144" s="768"/>
    </row>
    <row r="145" spans="1:3" ht="16.5">
      <c r="A145" s="771"/>
      <c r="B145" s="313"/>
      <c r="C145" s="768"/>
    </row>
    <row r="146" spans="1:3" ht="16.5">
      <c r="A146" s="771"/>
      <c r="B146" s="313"/>
      <c r="C146" s="768"/>
    </row>
    <row r="147" spans="1:3" ht="16.5">
      <c r="A147" s="771"/>
      <c r="B147" s="313"/>
      <c r="C147" s="768"/>
    </row>
    <row r="148" spans="1:3" ht="16.5">
      <c r="A148" s="771"/>
      <c r="B148" s="764"/>
      <c r="C148" s="768"/>
    </row>
    <row r="149" spans="1:3" ht="16.5">
      <c r="A149" s="771"/>
      <c r="B149" s="313"/>
      <c r="C149" s="768"/>
    </row>
    <row r="150" spans="1:3" ht="16.5">
      <c r="A150" s="771"/>
      <c r="B150" s="313"/>
      <c r="C150" s="768"/>
    </row>
    <row r="151" spans="1:3" ht="16.5">
      <c r="A151" s="771"/>
      <c r="B151" s="313"/>
      <c r="C151" s="768"/>
    </row>
    <row r="152" spans="1:3" ht="16.5">
      <c r="A152" s="777"/>
      <c r="B152" s="301"/>
      <c r="C152" s="768"/>
    </row>
    <row r="153" spans="1:3" ht="16.5">
      <c r="A153" s="777"/>
      <c r="B153" s="301"/>
      <c r="C153" s="769"/>
    </row>
    <row r="154" spans="1:3" ht="16.5">
      <c r="A154" s="777"/>
      <c r="B154" s="301"/>
      <c r="C154" s="769"/>
    </row>
    <row r="155" spans="1:3" ht="16.5">
      <c r="A155" s="771"/>
      <c r="B155" s="313"/>
      <c r="C155" s="769"/>
    </row>
    <row r="156" spans="1:3" ht="16.5">
      <c r="A156" s="771"/>
      <c r="B156" s="313"/>
      <c r="C156" s="769"/>
    </row>
    <row r="157" spans="1:3" ht="16.5">
      <c r="A157" s="771"/>
      <c r="B157" s="313"/>
      <c r="C157" s="769"/>
    </row>
    <row r="158" spans="1:3" ht="16.5">
      <c r="A158" s="771"/>
      <c r="B158" s="313"/>
      <c r="C158" s="769"/>
    </row>
    <row r="159" spans="1:3" ht="16.5">
      <c r="A159" s="771"/>
      <c r="B159" s="313"/>
      <c r="C159" s="769"/>
    </row>
    <row r="160" spans="1:3" ht="16.5">
      <c r="A160" s="771"/>
      <c r="B160" s="313"/>
      <c r="C160" s="769"/>
    </row>
    <row r="161" spans="1:3" ht="16.5">
      <c r="A161" s="771"/>
      <c r="B161" s="313"/>
      <c r="C161" s="769"/>
    </row>
    <row r="162" spans="1:3" ht="16.5">
      <c r="A162" s="771"/>
      <c r="B162" s="313"/>
      <c r="C162" s="769"/>
    </row>
    <row r="163" spans="1:3" ht="16.5">
      <c r="A163" s="777"/>
      <c r="B163" s="301"/>
      <c r="C163" s="769"/>
    </row>
    <row r="164" spans="1:3" ht="16.5">
      <c r="A164" s="777"/>
      <c r="B164" s="301"/>
      <c r="C164" s="769"/>
    </row>
    <row r="165" spans="1:3" ht="16.5">
      <c r="A165" s="777"/>
      <c r="B165" s="301"/>
      <c r="C165" s="769"/>
    </row>
    <row r="166" spans="1:3" ht="16.5">
      <c r="A166" s="777"/>
      <c r="B166" s="301"/>
      <c r="C166" s="769"/>
    </row>
    <row r="167" spans="1:3" ht="16.5">
      <c r="A167" s="777"/>
      <c r="B167" s="301"/>
      <c r="C167" s="769"/>
    </row>
    <row r="168" spans="1:3" ht="16.5">
      <c r="A168" s="777"/>
      <c r="B168" s="301"/>
      <c r="C168" s="769"/>
    </row>
    <row r="169" spans="1:3" ht="16.5">
      <c r="A169" s="777"/>
      <c r="B169" s="301"/>
      <c r="C169" s="769"/>
    </row>
    <row r="170" spans="1:3" ht="18">
      <c r="A170" s="772"/>
      <c r="B170" s="292"/>
      <c r="C170" s="769"/>
    </row>
    <row r="171" spans="1:3" ht="18">
      <c r="A171" s="772"/>
      <c r="B171" s="292"/>
      <c r="C171" s="769"/>
    </row>
    <row r="172" spans="1:3" ht="18">
      <c r="A172" s="772"/>
      <c r="B172" s="292"/>
      <c r="C172" s="769"/>
    </row>
    <row r="173" spans="1:3" ht="16.5">
      <c r="A173" s="777"/>
      <c r="B173" s="301"/>
      <c r="C173" s="769"/>
    </row>
    <row r="174" spans="1:3" ht="12.75">
      <c r="A174" s="17"/>
      <c r="B174" s="455"/>
      <c r="C174" s="769"/>
    </row>
    <row r="175" spans="1:3" ht="12.75">
      <c r="A175" s="17"/>
      <c r="B175" s="455"/>
      <c r="C175" s="17"/>
    </row>
    <row r="176" ht="12.75">
      <c r="B176" s="421"/>
    </row>
    <row r="177" ht="12.75">
      <c r="B177" s="421"/>
    </row>
    <row r="178" ht="12.75">
      <c r="B178" s="4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85" zoomScaleNormal="85" zoomScaleSheetLayoutView="85" zoomScalePageLayoutView="0" workbookViewId="0" topLeftCell="A1">
      <selection activeCell="Q21" sqref="Q2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0" customFormat="1" ht="11.25" customHeight="1">
      <c r="A1" s="15" t="s">
        <v>217</v>
      </c>
    </row>
    <row r="2" spans="1:18" s="750" customFormat="1" ht="11.25" customHeight="1">
      <c r="A2" s="2" t="s">
        <v>218</v>
      </c>
      <c r="K2" s="751"/>
      <c r="Q2" s="752" t="str">
        <f>NDPL!$Q$1</f>
        <v>APRIL-2021</v>
      </c>
      <c r="R2" s="752"/>
    </row>
    <row r="3" s="750" customFormat="1" ht="11.25" customHeight="1">
      <c r="A3" s="87" t="s">
        <v>77</v>
      </c>
    </row>
    <row r="4" spans="1:16" s="750" customFormat="1" ht="11.25" customHeight="1" thickBot="1">
      <c r="A4" s="87" t="s">
        <v>226</v>
      </c>
      <c r="G4" s="124"/>
      <c r="H4" s="124"/>
      <c r="I4" s="751" t="s">
        <v>7</v>
      </c>
      <c r="J4" s="124"/>
      <c r="K4" s="124"/>
      <c r="L4" s="124"/>
      <c r="M4" s="124"/>
      <c r="N4" s="751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30/04/2021</v>
      </c>
      <c r="H5" s="31" t="str">
        <f>NDPL!H5</f>
        <v>INTIAL READING 01/04/2021</v>
      </c>
      <c r="I5" s="31" t="s">
        <v>4</v>
      </c>
      <c r="J5" s="31" t="s">
        <v>5</v>
      </c>
      <c r="K5" s="31" t="s">
        <v>6</v>
      </c>
      <c r="L5" s="33" t="str">
        <f>NDPL!G5</f>
        <v>FINAL READING 30/04/2021</v>
      </c>
      <c r="M5" s="31" t="str">
        <f>NDPL!H5</f>
        <v>INTIAL READING 01/04/2021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1" customFormat="1" ht="12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267</v>
      </c>
      <c r="G8" s="318">
        <v>35836</v>
      </c>
      <c r="H8" s="319">
        <v>35996</v>
      </c>
      <c r="I8" s="264">
        <f aca="true" t="shared" si="0" ref="I8:I17">G8-H8</f>
        <v>-160</v>
      </c>
      <c r="J8" s="264">
        <f aca="true" t="shared" si="1" ref="J8:J15">$F8*I8</f>
        <v>-42720</v>
      </c>
      <c r="K8" s="264">
        <f aca="true" t="shared" si="2" ref="K8:K15">J8/1000000</f>
        <v>-0.04272</v>
      </c>
      <c r="L8" s="318">
        <v>994347</v>
      </c>
      <c r="M8" s="319">
        <v>994362</v>
      </c>
      <c r="N8" s="264">
        <f aca="true" t="shared" si="3" ref="N8:N15">L8-M8</f>
        <v>-15</v>
      </c>
      <c r="O8" s="264">
        <f aca="true" t="shared" si="4" ref="O8:O15">$F8*N8</f>
        <v>-4005</v>
      </c>
      <c r="P8" s="264">
        <f aca="true" t="shared" si="5" ref="P8:P15">O8/1000000</f>
        <v>-0.004005</v>
      </c>
      <c r="Q8" s="436"/>
    </row>
    <row r="9" spans="1:17" s="421" customFormat="1" ht="12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10167</v>
      </c>
      <c r="H9" s="319">
        <v>10565</v>
      </c>
      <c r="I9" s="264">
        <f t="shared" si="0"/>
        <v>-398</v>
      </c>
      <c r="J9" s="264">
        <f t="shared" si="1"/>
        <v>-119400</v>
      </c>
      <c r="K9" s="264">
        <f t="shared" si="2"/>
        <v>-0.1194</v>
      </c>
      <c r="L9" s="318">
        <v>2744</v>
      </c>
      <c r="M9" s="319">
        <v>2841</v>
      </c>
      <c r="N9" s="264">
        <f t="shared" si="3"/>
        <v>-97</v>
      </c>
      <c r="O9" s="264">
        <f t="shared" si="4"/>
        <v>-29100</v>
      </c>
      <c r="P9" s="264">
        <f t="shared" si="5"/>
        <v>-0.0291</v>
      </c>
      <c r="Q9" s="436"/>
    </row>
    <row r="10" spans="1:17" s="421" customFormat="1" ht="12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351406</v>
      </c>
      <c r="H10" s="319">
        <v>350276</v>
      </c>
      <c r="I10" s="264">
        <f t="shared" si="0"/>
        <v>1130</v>
      </c>
      <c r="J10" s="264">
        <f>$F10*I10</f>
        <v>84750</v>
      </c>
      <c r="K10" s="264">
        <f>J10/1000000</f>
        <v>0.08475</v>
      </c>
      <c r="L10" s="318">
        <v>403356</v>
      </c>
      <c r="M10" s="319">
        <v>403102</v>
      </c>
      <c r="N10" s="264">
        <f t="shared" si="3"/>
        <v>254</v>
      </c>
      <c r="O10" s="264">
        <f>$F10*N10</f>
        <v>19050</v>
      </c>
      <c r="P10" s="264">
        <f>O10/1000000</f>
        <v>0.01905</v>
      </c>
      <c r="Q10" s="425"/>
    </row>
    <row r="11" spans="1:17" s="421" customFormat="1" ht="12.75" customHeight="1">
      <c r="A11" s="338">
        <v>4</v>
      </c>
      <c r="B11" s="339" t="s">
        <v>81</v>
      </c>
      <c r="C11" s="342">
        <v>4865085</v>
      </c>
      <c r="D11" s="38" t="s">
        <v>12</v>
      </c>
      <c r="E11" s="39" t="s">
        <v>324</v>
      </c>
      <c r="F11" s="348">
        <v>300</v>
      </c>
      <c r="G11" s="318">
        <v>992111</v>
      </c>
      <c r="H11" s="319">
        <v>992288</v>
      </c>
      <c r="I11" s="264">
        <f t="shared" si="0"/>
        <v>-177</v>
      </c>
      <c r="J11" s="264">
        <f t="shared" si="1"/>
        <v>-53100</v>
      </c>
      <c r="K11" s="264">
        <f t="shared" si="2"/>
        <v>-0.0531</v>
      </c>
      <c r="L11" s="318">
        <v>591</v>
      </c>
      <c r="M11" s="319">
        <v>596</v>
      </c>
      <c r="N11" s="264">
        <f t="shared" si="3"/>
        <v>-5</v>
      </c>
      <c r="O11" s="264">
        <f t="shared" si="4"/>
        <v>-1500</v>
      </c>
      <c r="P11" s="264">
        <f t="shared" si="5"/>
        <v>-0.0015</v>
      </c>
      <c r="Q11" s="425" t="s">
        <v>482</v>
      </c>
    </row>
    <row r="12" spans="1:17" s="421" customFormat="1" ht="12.75" customHeight="1">
      <c r="A12" s="338"/>
      <c r="B12" s="339"/>
      <c r="C12" s="342">
        <v>4865095</v>
      </c>
      <c r="D12" s="38" t="s">
        <v>12</v>
      </c>
      <c r="E12" s="39" t="s">
        <v>324</v>
      </c>
      <c r="F12" s="348">
        <v>100</v>
      </c>
      <c r="G12" s="318">
        <v>0</v>
      </c>
      <c r="H12" s="319">
        <v>0</v>
      </c>
      <c r="I12" s="264">
        <f>G12-H12</f>
        <v>0</v>
      </c>
      <c r="J12" s="264">
        <f>$F12*I12</f>
        <v>0</v>
      </c>
      <c r="K12" s="264">
        <f>J12/1000000</f>
        <v>0</v>
      </c>
      <c r="L12" s="318">
        <v>0</v>
      </c>
      <c r="M12" s="319">
        <v>0</v>
      </c>
      <c r="N12" s="264">
        <f>L12-M12</f>
        <v>0</v>
      </c>
      <c r="O12" s="264">
        <f>$F12*N12</f>
        <v>0</v>
      </c>
      <c r="P12" s="264">
        <f>O12/1000000</f>
        <v>0</v>
      </c>
      <c r="Q12" s="425" t="s">
        <v>481</v>
      </c>
    </row>
    <row r="13" spans="1:17" s="421" customFormat="1" ht="12.75" customHeight="1">
      <c r="A13" s="338">
        <v>5</v>
      </c>
      <c r="B13" s="339" t="s">
        <v>82</v>
      </c>
      <c r="C13" s="342">
        <v>4865103</v>
      </c>
      <c r="D13" s="38" t="s">
        <v>12</v>
      </c>
      <c r="E13" s="39" t="s">
        <v>324</v>
      </c>
      <c r="F13" s="348">
        <v>1333.3</v>
      </c>
      <c r="G13" s="318">
        <v>1574</v>
      </c>
      <c r="H13" s="319">
        <v>1561</v>
      </c>
      <c r="I13" s="264">
        <f t="shared" si="0"/>
        <v>13</v>
      </c>
      <c r="J13" s="264">
        <f t="shared" si="1"/>
        <v>17332.899999999998</v>
      </c>
      <c r="K13" s="264">
        <f t="shared" si="2"/>
        <v>0.0173329</v>
      </c>
      <c r="L13" s="318">
        <v>3618</v>
      </c>
      <c r="M13" s="319">
        <v>3609</v>
      </c>
      <c r="N13" s="264">
        <f t="shared" si="3"/>
        <v>9</v>
      </c>
      <c r="O13" s="264">
        <f t="shared" si="4"/>
        <v>11999.699999999999</v>
      </c>
      <c r="P13" s="264">
        <f t="shared" si="5"/>
        <v>0.011999699999999999</v>
      </c>
      <c r="Q13" s="431"/>
    </row>
    <row r="14" spans="1:17" s="421" customFormat="1" ht="12.75" customHeight="1">
      <c r="A14" s="338">
        <v>6</v>
      </c>
      <c r="B14" s="339" t="s">
        <v>83</v>
      </c>
      <c r="C14" s="342">
        <v>4865104</v>
      </c>
      <c r="D14" s="38" t="s">
        <v>12</v>
      </c>
      <c r="E14" s="39" t="s">
        <v>324</v>
      </c>
      <c r="F14" s="348">
        <v>100</v>
      </c>
      <c r="G14" s="318">
        <v>14850</v>
      </c>
      <c r="H14" s="319">
        <v>14329</v>
      </c>
      <c r="I14" s="264">
        <f t="shared" si="0"/>
        <v>521</v>
      </c>
      <c r="J14" s="264">
        <f>$F14*I14</f>
        <v>52100</v>
      </c>
      <c r="K14" s="264">
        <f>J14/1000000</f>
        <v>0.0521</v>
      </c>
      <c r="L14" s="318">
        <v>4034</v>
      </c>
      <c r="M14" s="319">
        <v>3943</v>
      </c>
      <c r="N14" s="264">
        <f t="shared" si="3"/>
        <v>91</v>
      </c>
      <c r="O14" s="264">
        <f>$F14*N14</f>
        <v>9100</v>
      </c>
      <c r="P14" s="264">
        <f>O14/1000000</f>
        <v>0.0091</v>
      </c>
      <c r="Q14" s="425"/>
    </row>
    <row r="15" spans="1:17" s="421" customFormat="1" ht="12.75" customHeight="1">
      <c r="A15" s="338">
        <v>7</v>
      </c>
      <c r="B15" s="339" t="s">
        <v>84</v>
      </c>
      <c r="C15" s="342">
        <v>5295196</v>
      </c>
      <c r="D15" s="38" t="s">
        <v>12</v>
      </c>
      <c r="E15" s="39" t="s">
        <v>324</v>
      </c>
      <c r="F15" s="748">
        <v>75</v>
      </c>
      <c r="G15" s="318">
        <v>161763</v>
      </c>
      <c r="H15" s="319">
        <v>161182</v>
      </c>
      <c r="I15" s="264">
        <f t="shared" si="0"/>
        <v>581</v>
      </c>
      <c r="J15" s="264">
        <f t="shared" si="1"/>
        <v>43575</v>
      </c>
      <c r="K15" s="264">
        <f t="shared" si="2"/>
        <v>0.043575</v>
      </c>
      <c r="L15" s="318">
        <v>893192</v>
      </c>
      <c r="M15" s="319">
        <v>892623</v>
      </c>
      <c r="N15" s="264">
        <f t="shared" si="3"/>
        <v>569</v>
      </c>
      <c r="O15" s="264">
        <f t="shared" si="4"/>
        <v>42675</v>
      </c>
      <c r="P15" s="264">
        <f t="shared" si="5"/>
        <v>0.042675</v>
      </c>
      <c r="Q15" s="425"/>
    </row>
    <row r="16" spans="1:17" s="421" customFormat="1" ht="12.75" customHeight="1">
      <c r="A16" s="338"/>
      <c r="B16" s="339"/>
      <c r="C16" s="342"/>
      <c r="D16" s="38"/>
      <c r="E16" s="39"/>
      <c r="F16" s="748">
        <v>75</v>
      </c>
      <c r="G16" s="318">
        <v>160529</v>
      </c>
      <c r="H16" s="319">
        <v>159207</v>
      </c>
      <c r="I16" s="264">
        <f t="shared" si="0"/>
        <v>1322</v>
      </c>
      <c r="J16" s="264">
        <f>$F16*I16</f>
        <v>99150</v>
      </c>
      <c r="K16" s="264">
        <f>J16/1000000</f>
        <v>0.09915</v>
      </c>
      <c r="L16" s="318"/>
      <c r="M16" s="319"/>
      <c r="N16" s="264"/>
      <c r="O16" s="264"/>
      <c r="P16" s="264"/>
      <c r="Q16" s="425"/>
    </row>
    <row r="17" spans="1:17" s="421" customFormat="1" ht="12.75" customHeight="1">
      <c r="A17" s="338"/>
      <c r="B17" s="339"/>
      <c r="C17" s="342"/>
      <c r="D17" s="38"/>
      <c r="E17" s="39"/>
      <c r="F17" s="748">
        <v>75</v>
      </c>
      <c r="G17" s="318">
        <v>158328</v>
      </c>
      <c r="H17" s="319">
        <v>158011</v>
      </c>
      <c r="I17" s="264">
        <f t="shared" si="0"/>
        <v>317</v>
      </c>
      <c r="J17" s="264">
        <f>$F17*I17</f>
        <v>23775</v>
      </c>
      <c r="K17" s="264">
        <f>J17/1000000</f>
        <v>0.023775</v>
      </c>
      <c r="L17" s="318"/>
      <c r="M17" s="319"/>
      <c r="N17" s="264"/>
      <c r="O17" s="264"/>
      <c r="P17" s="264"/>
      <c r="Q17" s="425"/>
    </row>
    <row r="18" spans="1:17" s="421" customFormat="1" ht="12.75" customHeight="1">
      <c r="A18" s="338"/>
      <c r="B18" s="341" t="s">
        <v>11</v>
      </c>
      <c r="C18" s="342"/>
      <c r="D18" s="38"/>
      <c r="E18" s="38"/>
      <c r="F18" s="348"/>
      <c r="G18" s="318"/>
      <c r="H18" s="319"/>
      <c r="I18" s="264"/>
      <c r="J18" s="264"/>
      <c r="K18" s="264"/>
      <c r="L18" s="318"/>
      <c r="M18" s="319"/>
      <c r="N18" s="264"/>
      <c r="O18" s="264"/>
      <c r="P18" s="264"/>
      <c r="Q18" s="425"/>
    </row>
    <row r="19" spans="1:17" s="421" customFormat="1" ht="12.75" customHeight="1">
      <c r="A19" s="338">
        <v>8</v>
      </c>
      <c r="B19" s="339" t="s">
        <v>345</v>
      </c>
      <c r="C19" s="342">
        <v>4864884</v>
      </c>
      <c r="D19" s="38" t="s">
        <v>12</v>
      </c>
      <c r="E19" s="39" t="s">
        <v>324</v>
      </c>
      <c r="F19" s="348">
        <v>1000</v>
      </c>
      <c r="G19" s="318">
        <v>976841</v>
      </c>
      <c r="H19" s="319">
        <v>977187</v>
      </c>
      <c r="I19" s="264">
        <f aca="true" t="shared" si="6" ref="I19:I29">G19-H19</f>
        <v>-346</v>
      </c>
      <c r="J19" s="264">
        <f aca="true" t="shared" si="7" ref="J19:J29">$F19*I19</f>
        <v>-346000</v>
      </c>
      <c r="K19" s="264">
        <f aca="true" t="shared" si="8" ref="K19:K29">J19/1000000</f>
        <v>-0.346</v>
      </c>
      <c r="L19" s="318">
        <v>2276</v>
      </c>
      <c r="M19" s="319">
        <v>2276</v>
      </c>
      <c r="N19" s="264">
        <f aca="true" t="shared" si="9" ref="N19:N29">L19-M19</f>
        <v>0</v>
      </c>
      <c r="O19" s="264">
        <f aca="true" t="shared" si="10" ref="O19:O29">$F19*N19</f>
        <v>0</v>
      </c>
      <c r="P19" s="264">
        <f aca="true" t="shared" si="11" ref="P19:P29">O19/1000000</f>
        <v>0</v>
      </c>
      <c r="Q19" s="450"/>
    </row>
    <row r="20" spans="1:17" s="421" customFormat="1" ht="12.75" customHeight="1">
      <c r="A20" s="338">
        <v>9</v>
      </c>
      <c r="B20" s="339" t="s">
        <v>85</v>
      </c>
      <c r="C20" s="342">
        <v>4864897</v>
      </c>
      <c r="D20" s="38" t="s">
        <v>12</v>
      </c>
      <c r="E20" s="39" t="s">
        <v>324</v>
      </c>
      <c r="F20" s="348">
        <v>500</v>
      </c>
      <c r="G20" s="318">
        <v>985098</v>
      </c>
      <c r="H20" s="319">
        <v>985526</v>
      </c>
      <c r="I20" s="264">
        <f>G20-H20</f>
        <v>-428</v>
      </c>
      <c r="J20" s="264">
        <f>$F20*I20</f>
        <v>-214000</v>
      </c>
      <c r="K20" s="264">
        <f>J20/1000000</f>
        <v>-0.214</v>
      </c>
      <c r="L20" s="318">
        <v>178</v>
      </c>
      <c r="M20" s="319">
        <v>178</v>
      </c>
      <c r="N20" s="264">
        <f>L20-M20</f>
        <v>0</v>
      </c>
      <c r="O20" s="264">
        <f>$F20*N20</f>
        <v>0</v>
      </c>
      <c r="P20" s="264">
        <f>O20/1000000</f>
        <v>0</v>
      </c>
      <c r="Q20" s="425"/>
    </row>
    <row r="21" spans="1:17" s="421" customFormat="1" ht="12.75" customHeight="1">
      <c r="A21" s="338">
        <v>10</v>
      </c>
      <c r="B21" s="339" t="s">
        <v>116</v>
      </c>
      <c r="C21" s="342">
        <v>4864849</v>
      </c>
      <c r="D21" s="38" t="s">
        <v>12</v>
      </c>
      <c r="E21" s="39" t="s">
        <v>324</v>
      </c>
      <c r="F21" s="348">
        <v>1000</v>
      </c>
      <c r="G21" s="318">
        <v>998322</v>
      </c>
      <c r="H21" s="319">
        <v>998641</v>
      </c>
      <c r="I21" s="264">
        <f>G21-H21</f>
        <v>-319</v>
      </c>
      <c r="J21" s="264">
        <f>$F21*I21</f>
        <v>-319000</v>
      </c>
      <c r="K21" s="264">
        <f>J21/1000000</f>
        <v>-0.319</v>
      </c>
      <c r="L21" s="318">
        <v>999997</v>
      </c>
      <c r="M21" s="319">
        <v>999997</v>
      </c>
      <c r="N21" s="264">
        <f>L21-M21</f>
        <v>0</v>
      </c>
      <c r="O21" s="264">
        <f>$F21*N21</f>
        <v>0</v>
      </c>
      <c r="P21" s="264">
        <f>O21/1000000</f>
        <v>0</v>
      </c>
      <c r="Q21" s="425"/>
    </row>
    <row r="22" spans="1:17" s="421" customFormat="1" ht="12.75" customHeight="1">
      <c r="A22" s="338">
        <v>11</v>
      </c>
      <c r="B22" s="339" t="s">
        <v>86</v>
      </c>
      <c r="C22" s="342">
        <v>4864833</v>
      </c>
      <c r="D22" s="38" t="s">
        <v>12</v>
      </c>
      <c r="E22" s="39" t="s">
        <v>324</v>
      </c>
      <c r="F22" s="348">
        <v>1000</v>
      </c>
      <c r="G22" s="318">
        <v>984509</v>
      </c>
      <c r="H22" s="319">
        <v>984387</v>
      </c>
      <c r="I22" s="264">
        <f t="shared" si="6"/>
        <v>122</v>
      </c>
      <c r="J22" s="264">
        <f t="shared" si="7"/>
        <v>122000</v>
      </c>
      <c r="K22" s="264">
        <f t="shared" si="8"/>
        <v>0.122</v>
      </c>
      <c r="L22" s="318">
        <v>1348</v>
      </c>
      <c r="M22" s="319">
        <v>1348</v>
      </c>
      <c r="N22" s="264">
        <f t="shared" si="9"/>
        <v>0</v>
      </c>
      <c r="O22" s="264">
        <f t="shared" si="10"/>
        <v>0</v>
      </c>
      <c r="P22" s="264">
        <f t="shared" si="11"/>
        <v>0</v>
      </c>
      <c r="Q22" s="425"/>
    </row>
    <row r="23" spans="1:17" s="421" customFormat="1" ht="12.75" customHeight="1">
      <c r="A23" s="338">
        <v>12</v>
      </c>
      <c r="B23" s="339" t="s">
        <v>87</v>
      </c>
      <c r="C23" s="342">
        <v>4864834</v>
      </c>
      <c r="D23" s="38" t="s">
        <v>12</v>
      </c>
      <c r="E23" s="39" t="s">
        <v>324</v>
      </c>
      <c r="F23" s="348">
        <v>1000</v>
      </c>
      <c r="G23" s="318">
        <v>986826</v>
      </c>
      <c r="H23" s="319">
        <v>986909</v>
      </c>
      <c r="I23" s="264">
        <f t="shared" si="6"/>
        <v>-83</v>
      </c>
      <c r="J23" s="264">
        <f t="shared" si="7"/>
        <v>-83000</v>
      </c>
      <c r="K23" s="264">
        <f t="shared" si="8"/>
        <v>-0.083</v>
      </c>
      <c r="L23" s="318">
        <v>6257</v>
      </c>
      <c r="M23" s="319">
        <v>6257</v>
      </c>
      <c r="N23" s="264">
        <f t="shared" si="9"/>
        <v>0</v>
      </c>
      <c r="O23" s="264">
        <f t="shared" si="10"/>
        <v>0</v>
      </c>
      <c r="P23" s="264">
        <f t="shared" si="11"/>
        <v>0</v>
      </c>
      <c r="Q23" s="425"/>
    </row>
    <row r="24" spans="1:17" s="421" customFormat="1" ht="12.75" customHeight="1">
      <c r="A24" s="338">
        <v>13</v>
      </c>
      <c r="B24" s="306" t="s">
        <v>88</v>
      </c>
      <c r="C24" s="342">
        <v>4864889</v>
      </c>
      <c r="D24" s="42" t="s">
        <v>12</v>
      </c>
      <c r="E24" s="39" t="s">
        <v>324</v>
      </c>
      <c r="F24" s="348">
        <v>1000</v>
      </c>
      <c r="G24" s="318">
        <v>994263</v>
      </c>
      <c r="H24" s="319">
        <v>993980</v>
      </c>
      <c r="I24" s="264">
        <f t="shared" si="6"/>
        <v>283</v>
      </c>
      <c r="J24" s="264">
        <f t="shared" si="7"/>
        <v>283000</v>
      </c>
      <c r="K24" s="264">
        <f t="shared" si="8"/>
        <v>0.283</v>
      </c>
      <c r="L24" s="318">
        <v>998660</v>
      </c>
      <c r="M24" s="319">
        <v>998634</v>
      </c>
      <c r="N24" s="264">
        <f t="shared" si="9"/>
        <v>26</v>
      </c>
      <c r="O24" s="264">
        <f t="shared" si="10"/>
        <v>26000</v>
      </c>
      <c r="P24" s="264">
        <f t="shared" si="11"/>
        <v>0.026</v>
      </c>
      <c r="Q24" s="425"/>
    </row>
    <row r="25" spans="1:17" s="421" customFormat="1" ht="12.75" customHeight="1">
      <c r="A25" s="338">
        <v>14</v>
      </c>
      <c r="B25" s="339" t="s">
        <v>89</v>
      </c>
      <c r="C25" s="342">
        <v>4864859</v>
      </c>
      <c r="D25" s="38" t="s">
        <v>12</v>
      </c>
      <c r="E25" s="39" t="s">
        <v>324</v>
      </c>
      <c r="F25" s="348">
        <v>1000</v>
      </c>
      <c r="G25" s="318">
        <v>993296</v>
      </c>
      <c r="H25" s="319">
        <v>993601</v>
      </c>
      <c r="I25" s="264">
        <f>G25-H25</f>
        <v>-305</v>
      </c>
      <c r="J25" s="264">
        <f>$F25*I25</f>
        <v>-305000</v>
      </c>
      <c r="K25" s="264">
        <f>J25/1000000</f>
        <v>-0.305</v>
      </c>
      <c r="L25" s="318">
        <v>352</v>
      </c>
      <c r="M25" s="319">
        <v>352</v>
      </c>
      <c r="N25" s="264">
        <f>L25-M25</f>
        <v>0</v>
      </c>
      <c r="O25" s="264">
        <f>$F25*N25</f>
        <v>0</v>
      </c>
      <c r="P25" s="264">
        <f>O25/1000000</f>
        <v>0</v>
      </c>
      <c r="Q25" s="425"/>
    </row>
    <row r="26" spans="1:17" s="421" customFormat="1" ht="12.75" customHeight="1">
      <c r="A26" s="338">
        <v>15</v>
      </c>
      <c r="B26" s="339" t="s">
        <v>90</v>
      </c>
      <c r="C26" s="342">
        <v>4864895</v>
      </c>
      <c r="D26" s="38" t="s">
        <v>12</v>
      </c>
      <c r="E26" s="39" t="s">
        <v>324</v>
      </c>
      <c r="F26" s="348">
        <v>800</v>
      </c>
      <c r="G26" s="318">
        <v>994445</v>
      </c>
      <c r="H26" s="319">
        <v>994608</v>
      </c>
      <c r="I26" s="264">
        <f>G26-H26</f>
        <v>-163</v>
      </c>
      <c r="J26" s="264">
        <f t="shared" si="7"/>
        <v>-130400</v>
      </c>
      <c r="K26" s="264">
        <f t="shared" si="8"/>
        <v>-0.1304</v>
      </c>
      <c r="L26" s="318">
        <v>5204</v>
      </c>
      <c r="M26" s="319">
        <v>5204</v>
      </c>
      <c r="N26" s="264">
        <f>L26-M26</f>
        <v>0</v>
      </c>
      <c r="O26" s="264">
        <f t="shared" si="10"/>
        <v>0</v>
      </c>
      <c r="P26" s="264">
        <f t="shared" si="11"/>
        <v>0</v>
      </c>
      <c r="Q26" s="425"/>
    </row>
    <row r="27" spans="1:17" s="421" customFormat="1" ht="12.75" customHeight="1">
      <c r="A27" s="338">
        <v>16</v>
      </c>
      <c r="B27" s="339" t="s">
        <v>91</v>
      </c>
      <c r="C27" s="342">
        <v>4864826</v>
      </c>
      <c r="D27" s="38" t="s">
        <v>12</v>
      </c>
      <c r="E27" s="39" t="s">
        <v>324</v>
      </c>
      <c r="F27" s="348">
        <v>133.33</v>
      </c>
      <c r="G27" s="318">
        <v>10282</v>
      </c>
      <c r="H27" s="319">
        <v>12437</v>
      </c>
      <c r="I27" s="264">
        <f>G27-H27</f>
        <v>-2155</v>
      </c>
      <c r="J27" s="264">
        <f>$F27*I27</f>
        <v>-287326.15</v>
      </c>
      <c r="K27" s="264">
        <f>J27/1000000</f>
        <v>-0.28732615</v>
      </c>
      <c r="L27" s="318">
        <v>3650</v>
      </c>
      <c r="M27" s="319">
        <v>3650</v>
      </c>
      <c r="N27" s="264">
        <f>L27-M27</f>
        <v>0</v>
      </c>
      <c r="O27" s="264">
        <f>$F27*N27</f>
        <v>0</v>
      </c>
      <c r="P27" s="264">
        <f>O27/1000000</f>
        <v>0</v>
      </c>
      <c r="Q27" s="425"/>
    </row>
    <row r="28" spans="1:17" s="421" customFormat="1" ht="12.75" customHeight="1">
      <c r="A28" s="338">
        <v>17</v>
      </c>
      <c r="B28" s="339" t="s">
        <v>114</v>
      </c>
      <c r="C28" s="342">
        <v>4864839</v>
      </c>
      <c r="D28" s="38" t="s">
        <v>12</v>
      </c>
      <c r="E28" s="39" t="s">
        <v>324</v>
      </c>
      <c r="F28" s="348">
        <v>1000</v>
      </c>
      <c r="G28" s="318">
        <v>13</v>
      </c>
      <c r="H28" s="319">
        <v>55</v>
      </c>
      <c r="I28" s="264">
        <f t="shared" si="6"/>
        <v>-42</v>
      </c>
      <c r="J28" s="264">
        <f t="shared" si="7"/>
        <v>-42000</v>
      </c>
      <c r="K28" s="264">
        <f t="shared" si="8"/>
        <v>-0.042</v>
      </c>
      <c r="L28" s="318">
        <v>9732</v>
      </c>
      <c r="M28" s="319">
        <v>9732</v>
      </c>
      <c r="N28" s="264">
        <f t="shared" si="9"/>
        <v>0</v>
      </c>
      <c r="O28" s="264">
        <f t="shared" si="10"/>
        <v>0</v>
      </c>
      <c r="P28" s="264">
        <f t="shared" si="11"/>
        <v>0</v>
      </c>
      <c r="Q28" s="425"/>
    </row>
    <row r="29" spans="1:17" s="421" customFormat="1" ht="12.75" customHeight="1">
      <c r="A29" s="338">
        <v>18</v>
      </c>
      <c r="B29" s="339" t="s">
        <v>115</v>
      </c>
      <c r="C29" s="342">
        <v>4864883</v>
      </c>
      <c r="D29" s="38" t="s">
        <v>12</v>
      </c>
      <c r="E29" s="39" t="s">
        <v>324</v>
      </c>
      <c r="F29" s="348">
        <v>1000</v>
      </c>
      <c r="G29" s="318">
        <v>1426</v>
      </c>
      <c r="H29" s="319">
        <v>898</v>
      </c>
      <c r="I29" s="264">
        <f t="shared" si="6"/>
        <v>528</v>
      </c>
      <c r="J29" s="264">
        <f t="shared" si="7"/>
        <v>528000</v>
      </c>
      <c r="K29" s="264">
        <f t="shared" si="8"/>
        <v>0.528</v>
      </c>
      <c r="L29" s="318">
        <v>17471</v>
      </c>
      <c r="M29" s="319">
        <v>17471</v>
      </c>
      <c r="N29" s="264">
        <f t="shared" si="9"/>
        <v>0</v>
      </c>
      <c r="O29" s="264">
        <f t="shared" si="10"/>
        <v>0</v>
      </c>
      <c r="P29" s="264">
        <f t="shared" si="11"/>
        <v>0</v>
      </c>
      <c r="Q29" s="425"/>
    </row>
    <row r="30" spans="1:17" s="421" customFormat="1" ht="12.75" customHeight="1">
      <c r="A30" s="338"/>
      <c r="B30" s="341" t="s">
        <v>92</v>
      </c>
      <c r="C30" s="342"/>
      <c r="D30" s="38"/>
      <c r="E30" s="38"/>
      <c r="F30" s="348"/>
      <c r="G30" s="318"/>
      <c r="H30" s="319"/>
      <c r="I30" s="456"/>
      <c r="J30" s="456"/>
      <c r="K30" s="121"/>
      <c r="L30" s="318"/>
      <c r="M30" s="319"/>
      <c r="N30" s="456"/>
      <c r="O30" s="456"/>
      <c r="P30" s="121"/>
      <c r="Q30" s="425"/>
    </row>
    <row r="31" spans="1:17" s="421" customFormat="1" ht="12.75" customHeight="1">
      <c r="A31" s="338">
        <v>19</v>
      </c>
      <c r="B31" s="339" t="s">
        <v>93</v>
      </c>
      <c r="C31" s="342">
        <v>4864954</v>
      </c>
      <c r="D31" s="38" t="s">
        <v>12</v>
      </c>
      <c r="E31" s="39" t="s">
        <v>324</v>
      </c>
      <c r="F31" s="348">
        <v>1250</v>
      </c>
      <c r="G31" s="318">
        <v>969626</v>
      </c>
      <c r="H31" s="319">
        <v>969780</v>
      </c>
      <c r="I31" s="264">
        <f>G31-H31</f>
        <v>-154</v>
      </c>
      <c r="J31" s="264">
        <f>$F31*I31</f>
        <v>-192500</v>
      </c>
      <c r="K31" s="264">
        <f>J31/1000000</f>
        <v>-0.1925</v>
      </c>
      <c r="L31" s="318">
        <v>948082</v>
      </c>
      <c r="M31" s="319">
        <v>948142</v>
      </c>
      <c r="N31" s="264">
        <f>L31-M31</f>
        <v>-60</v>
      </c>
      <c r="O31" s="264">
        <f>$F31*N31</f>
        <v>-75000</v>
      </c>
      <c r="P31" s="264">
        <f>O31/1000000</f>
        <v>-0.075</v>
      </c>
      <c r="Q31" s="425"/>
    </row>
    <row r="32" spans="1:17" s="421" customFormat="1" ht="12.75" customHeight="1">
      <c r="A32" s="338">
        <v>20</v>
      </c>
      <c r="B32" s="339" t="s">
        <v>94</v>
      </c>
      <c r="C32" s="342">
        <v>4865030</v>
      </c>
      <c r="D32" s="38" t="s">
        <v>12</v>
      </c>
      <c r="E32" s="39" t="s">
        <v>324</v>
      </c>
      <c r="F32" s="348">
        <v>1000</v>
      </c>
      <c r="G32" s="318">
        <v>977966</v>
      </c>
      <c r="H32" s="319">
        <v>978458</v>
      </c>
      <c r="I32" s="264">
        <f>G32-H32</f>
        <v>-492</v>
      </c>
      <c r="J32" s="264">
        <f>$F32*I32</f>
        <v>-492000</v>
      </c>
      <c r="K32" s="264">
        <f>J32/1000000</f>
        <v>-0.492</v>
      </c>
      <c r="L32" s="318">
        <v>934764</v>
      </c>
      <c r="M32" s="319">
        <v>934836</v>
      </c>
      <c r="N32" s="264">
        <f>L32-M32</f>
        <v>-72</v>
      </c>
      <c r="O32" s="264">
        <f>$F32*N32</f>
        <v>-72000</v>
      </c>
      <c r="P32" s="264">
        <f>O32/1000000</f>
        <v>-0.072</v>
      </c>
      <c r="Q32" s="425"/>
    </row>
    <row r="33" spans="1:17" s="421" customFormat="1" ht="12.75" customHeight="1">
      <c r="A33" s="338">
        <v>21</v>
      </c>
      <c r="B33" s="339" t="s">
        <v>343</v>
      </c>
      <c r="C33" s="342">
        <v>4864989</v>
      </c>
      <c r="D33" s="38" t="s">
        <v>12</v>
      </c>
      <c r="E33" s="39" t="s">
        <v>324</v>
      </c>
      <c r="F33" s="348">
        <v>1000</v>
      </c>
      <c r="G33" s="318">
        <v>998450</v>
      </c>
      <c r="H33" s="319">
        <v>998555</v>
      </c>
      <c r="I33" s="264">
        <f>G33-H33</f>
        <v>-105</v>
      </c>
      <c r="J33" s="264">
        <f>$F33*I33</f>
        <v>-105000</v>
      </c>
      <c r="K33" s="264">
        <f>J33/1000000</f>
        <v>-0.105</v>
      </c>
      <c r="L33" s="318">
        <v>999225</v>
      </c>
      <c r="M33" s="319">
        <v>999242</v>
      </c>
      <c r="N33" s="264">
        <f>L33-M33</f>
        <v>-17</v>
      </c>
      <c r="O33" s="264">
        <f>$F33*N33</f>
        <v>-17000</v>
      </c>
      <c r="P33" s="264">
        <f>O33/1000000</f>
        <v>-0.017</v>
      </c>
      <c r="Q33" s="425"/>
    </row>
    <row r="34" spans="1:17" s="421" customFormat="1" ht="12.75" customHeight="1">
      <c r="A34" s="338"/>
      <c r="B34" s="341" t="s">
        <v>30</v>
      </c>
      <c r="C34" s="342"/>
      <c r="D34" s="38"/>
      <c r="E34" s="38"/>
      <c r="F34" s="348"/>
      <c r="G34" s="318"/>
      <c r="H34" s="319"/>
      <c r="I34" s="264"/>
      <c r="J34" s="264"/>
      <c r="K34" s="121">
        <f>SUM(K31:K33)</f>
        <v>-0.7895</v>
      </c>
      <c r="L34" s="318"/>
      <c r="M34" s="319"/>
      <c r="N34" s="264"/>
      <c r="O34" s="264"/>
      <c r="P34" s="121">
        <f>SUM(P31:P33)</f>
        <v>-0.16399999999999998</v>
      </c>
      <c r="Q34" s="425"/>
    </row>
    <row r="35" spans="1:17" s="421" customFormat="1" ht="12.75" customHeight="1">
      <c r="A35" s="338">
        <v>22</v>
      </c>
      <c r="B35" s="339" t="s">
        <v>95</v>
      </c>
      <c r="C35" s="342">
        <v>4864932</v>
      </c>
      <c r="D35" s="38" t="s">
        <v>12</v>
      </c>
      <c r="E35" s="39" t="s">
        <v>324</v>
      </c>
      <c r="F35" s="348">
        <v>-1000</v>
      </c>
      <c r="G35" s="318">
        <v>984898</v>
      </c>
      <c r="H35" s="319">
        <v>984902</v>
      </c>
      <c r="I35" s="264">
        <f>G35-H35</f>
        <v>-4</v>
      </c>
      <c r="J35" s="264">
        <f>$F35*I35</f>
        <v>4000</v>
      </c>
      <c r="K35" s="264">
        <f>J35/1000000</f>
        <v>0.004</v>
      </c>
      <c r="L35" s="318">
        <v>998098</v>
      </c>
      <c r="M35" s="319">
        <v>998157</v>
      </c>
      <c r="N35" s="264">
        <f>L35-M35</f>
        <v>-59</v>
      </c>
      <c r="O35" s="264">
        <f>$F35*N35</f>
        <v>59000</v>
      </c>
      <c r="P35" s="264">
        <f>O35/1000000</f>
        <v>0.059</v>
      </c>
      <c r="Q35" s="436"/>
    </row>
    <row r="36" spans="1:17" s="421" customFormat="1" ht="12.75" customHeight="1">
      <c r="A36" s="338">
        <v>23</v>
      </c>
      <c r="B36" s="339" t="s">
        <v>96</v>
      </c>
      <c r="C36" s="342">
        <v>5295140</v>
      </c>
      <c r="D36" s="38" t="s">
        <v>12</v>
      </c>
      <c r="E36" s="39" t="s">
        <v>324</v>
      </c>
      <c r="F36" s="342">
        <v>-1000</v>
      </c>
      <c r="G36" s="318">
        <v>983677</v>
      </c>
      <c r="H36" s="319">
        <v>983705</v>
      </c>
      <c r="I36" s="264">
        <f>G36-H36</f>
        <v>-28</v>
      </c>
      <c r="J36" s="264">
        <f>$F36*I36</f>
        <v>28000</v>
      </c>
      <c r="K36" s="264">
        <f>J36/1000000</f>
        <v>0.028</v>
      </c>
      <c r="L36" s="318">
        <v>998806</v>
      </c>
      <c r="M36" s="319">
        <v>998806</v>
      </c>
      <c r="N36" s="264">
        <f>L36-M36</f>
        <v>0</v>
      </c>
      <c r="O36" s="264">
        <f>$F36*N36</f>
        <v>0</v>
      </c>
      <c r="P36" s="264">
        <f>O36/1000000</f>
        <v>0</v>
      </c>
      <c r="Q36" s="425"/>
    </row>
    <row r="37" spans="1:17" s="421" customFormat="1" ht="12.75" customHeight="1">
      <c r="A37" s="338">
        <v>24</v>
      </c>
      <c r="B37" s="812" t="s">
        <v>135</v>
      </c>
      <c r="C37" s="813">
        <v>4902528</v>
      </c>
      <c r="D37" s="814" t="s">
        <v>12</v>
      </c>
      <c r="E37" s="39" t="s">
        <v>324</v>
      </c>
      <c r="F37" s="813">
        <v>300</v>
      </c>
      <c r="G37" s="318">
        <v>75</v>
      </c>
      <c r="H37" s="319">
        <v>75</v>
      </c>
      <c r="I37" s="319">
        <f>G37-H37</f>
        <v>0</v>
      </c>
      <c r="J37" s="319">
        <f>$F37*I37</f>
        <v>0</v>
      </c>
      <c r="K37" s="320">
        <f>J37/1000000</f>
        <v>0</v>
      </c>
      <c r="L37" s="318">
        <v>664</v>
      </c>
      <c r="M37" s="319">
        <v>664</v>
      </c>
      <c r="N37" s="319">
        <f>L37-M37</f>
        <v>0</v>
      </c>
      <c r="O37" s="319">
        <f>$F37*N37</f>
        <v>0</v>
      </c>
      <c r="P37" s="320">
        <f>O37/1000000</f>
        <v>0</v>
      </c>
      <c r="Q37" s="425"/>
    </row>
    <row r="38" spans="1:17" s="421" customFormat="1" ht="12.75" customHeight="1">
      <c r="A38" s="338"/>
      <c r="B38" s="812"/>
      <c r="C38" s="813">
        <v>4902585</v>
      </c>
      <c r="D38" s="814" t="s">
        <v>12</v>
      </c>
      <c r="E38" s="39" t="s">
        <v>324</v>
      </c>
      <c r="F38" s="813">
        <v>400</v>
      </c>
      <c r="G38" s="318">
        <v>0</v>
      </c>
      <c r="H38" s="319">
        <v>0</v>
      </c>
      <c r="I38" s="319">
        <f>G38-H38</f>
        <v>0</v>
      </c>
      <c r="J38" s="319">
        <f>$F38*I38</f>
        <v>0</v>
      </c>
      <c r="K38" s="320">
        <f>J38/1000000</f>
        <v>0</v>
      </c>
      <c r="L38" s="318">
        <v>0</v>
      </c>
      <c r="M38" s="319">
        <v>0</v>
      </c>
      <c r="N38" s="319">
        <v>0</v>
      </c>
      <c r="O38" s="319">
        <f>$F38*N38</f>
        <v>0</v>
      </c>
      <c r="P38" s="320">
        <f>O38/1000000</f>
        <v>0</v>
      </c>
      <c r="Q38" s="455" t="s">
        <v>481</v>
      </c>
    </row>
    <row r="39" spans="1:17" s="421" customFormat="1" ht="12.75" customHeight="1">
      <c r="A39" s="338"/>
      <c r="B39" s="341" t="s">
        <v>25</v>
      </c>
      <c r="C39" s="342"/>
      <c r="D39" s="38"/>
      <c r="E39" s="38"/>
      <c r="F39" s="348"/>
      <c r="G39" s="318"/>
      <c r="H39" s="319"/>
      <c r="I39" s="264"/>
      <c r="J39" s="264"/>
      <c r="K39" s="264"/>
      <c r="L39" s="318"/>
      <c r="M39" s="319"/>
      <c r="N39" s="264"/>
      <c r="O39" s="264"/>
      <c r="P39" s="264"/>
      <c r="Q39" s="425"/>
    </row>
    <row r="40" spans="1:17" s="421" customFormat="1" ht="12.75" customHeight="1">
      <c r="A40" s="338">
        <v>25</v>
      </c>
      <c r="B40" s="306" t="s">
        <v>43</v>
      </c>
      <c r="C40" s="342">
        <v>4864854</v>
      </c>
      <c r="D40" s="42" t="s">
        <v>12</v>
      </c>
      <c r="E40" s="39" t="s">
        <v>324</v>
      </c>
      <c r="F40" s="348">
        <v>1000</v>
      </c>
      <c r="G40" s="318">
        <v>999640</v>
      </c>
      <c r="H40" s="319">
        <v>999640</v>
      </c>
      <c r="I40" s="264">
        <f>G40-H40</f>
        <v>0</v>
      </c>
      <c r="J40" s="264">
        <f>$F40*I40</f>
        <v>0</v>
      </c>
      <c r="K40" s="264">
        <f>J40/1000000</f>
        <v>0</v>
      </c>
      <c r="L40" s="318">
        <v>13301</v>
      </c>
      <c r="M40" s="319">
        <v>13585</v>
      </c>
      <c r="N40" s="264">
        <f>L40-M40</f>
        <v>-284</v>
      </c>
      <c r="O40" s="264">
        <f>$F40*N40</f>
        <v>-284000</v>
      </c>
      <c r="P40" s="264">
        <f>O40/1000000</f>
        <v>-0.284</v>
      </c>
      <c r="Q40" s="451"/>
    </row>
    <row r="41" spans="1:17" s="421" customFormat="1" ht="12.75" customHeight="1">
      <c r="A41" s="338"/>
      <c r="B41" s="341" t="s">
        <v>97</v>
      </c>
      <c r="C41" s="342"/>
      <c r="D41" s="38"/>
      <c r="E41" s="38"/>
      <c r="F41" s="348"/>
      <c r="G41" s="318"/>
      <c r="H41" s="319"/>
      <c r="I41" s="264"/>
      <c r="J41" s="264"/>
      <c r="K41" s="264"/>
      <c r="L41" s="318"/>
      <c r="M41" s="319"/>
      <c r="N41" s="264"/>
      <c r="O41" s="264"/>
      <c r="P41" s="264"/>
      <c r="Q41" s="425"/>
    </row>
    <row r="42" spans="1:17" s="421" customFormat="1" ht="12.75" customHeight="1">
      <c r="A42" s="338">
        <v>26</v>
      </c>
      <c r="B42" s="339" t="s">
        <v>98</v>
      </c>
      <c r="C42" s="342">
        <v>5295159</v>
      </c>
      <c r="D42" s="38" t="s">
        <v>12</v>
      </c>
      <c r="E42" s="39" t="s">
        <v>324</v>
      </c>
      <c r="F42" s="348">
        <v>-1000</v>
      </c>
      <c r="G42" s="318">
        <v>215215</v>
      </c>
      <c r="H42" s="319">
        <v>215215</v>
      </c>
      <c r="I42" s="264">
        <f>G42-H42</f>
        <v>0</v>
      </c>
      <c r="J42" s="264">
        <f>$F42*I42</f>
        <v>0</v>
      </c>
      <c r="K42" s="264">
        <f>J42/1000000</f>
        <v>0</v>
      </c>
      <c r="L42" s="318">
        <v>9207</v>
      </c>
      <c r="M42" s="319">
        <v>9207</v>
      </c>
      <c r="N42" s="264">
        <f>L42-M42</f>
        <v>0</v>
      </c>
      <c r="O42" s="264">
        <f>$F42*N42</f>
        <v>0</v>
      </c>
      <c r="P42" s="264">
        <f>O42/1000000</f>
        <v>0</v>
      </c>
      <c r="Q42" s="425"/>
    </row>
    <row r="43" spans="1:17" s="421" customFormat="1" ht="12.75" customHeight="1">
      <c r="A43" s="338"/>
      <c r="B43" s="339"/>
      <c r="C43" s="342"/>
      <c r="D43" s="38"/>
      <c r="E43" s="39"/>
      <c r="F43" s="348">
        <v>-1000</v>
      </c>
      <c r="G43" s="318">
        <v>209743</v>
      </c>
      <c r="H43" s="319">
        <v>205391</v>
      </c>
      <c r="I43" s="264">
        <f>G43-H43</f>
        <v>4352</v>
      </c>
      <c r="J43" s="264">
        <f>$F43*I43</f>
        <v>-4352000</v>
      </c>
      <c r="K43" s="264">
        <f>J43/1000000</f>
        <v>-4.352</v>
      </c>
      <c r="L43" s="318"/>
      <c r="M43" s="319"/>
      <c r="N43" s="264"/>
      <c r="O43" s="264"/>
      <c r="P43" s="264"/>
      <c r="Q43" s="425"/>
    </row>
    <row r="44" spans="1:17" s="421" customFormat="1" ht="12.75" customHeight="1">
      <c r="A44" s="338">
        <v>27</v>
      </c>
      <c r="B44" s="339" t="s">
        <v>99</v>
      </c>
      <c r="C44" s="342">
        <v>4865029</v>
      </c>
      <c r="D44" s="38" t="s">
        <v>12</v>
      </c>
      <c r="E44" s="39" t="s">
        <v>324</v>
      </c>
      <c r="F44" s="348">
        <v>-1000</v>
      </c>
      <c r="G44" s="318">
        <v>56191</v>
      </c>
      <c r="H44" s="319">
        <v>55408</v>
      </c>
      <c r="I44" s="264">
        <f>G44-H44</f>
        <v>783</v>
      </c>
      <c r="J44" s="264">
        <f>$F44*I44</f>
        <v>-783000</v>
      </c>
      <c r="K44" s="264">
        <f>J44/1000000</f>
        <v>-0.783</v>
      </c>
      <c r="L44" s="318">
        <v>408</v>
      </c>
      <c r="M44" s="319">
        <v>450</v>
      </c>
      <c r="N44" s="264">
        <f>L44-M44</f>
        <v>-42</v>
      </c>
      <c r="O44" s="264">
        <f>$F44*N44</f>
        <v>42000</v>
      </c>
      <c r="P44" s="264">
        <f>O44/1000000</f>
        <v>0.042</v>
      </c>
      <c r="Q44" s="436"/>
    </row>
    <row r="45" spans="1:17" s="421" customFormat="1" ht="12.75" customHeight="1">
      <c r="A45" s="338">
        <v>28</v>
      </c>
      <c r="B45" s="339" t="s">
        <v>100</v>
      </c>
      <c r="C45" s="342">
        <v>4864934</v>
      </c>
      <c r="D45" s="38" t="s">
        <v>12</v>
      </c>
      <c r="E45" s="39" t="s">
        <v>324</v>
      </c>
      <c r="F45" s="348">
        <v>-1000</v>
      </c>
      <c r="G45" s="318">
        <v>4720</v>
      </c>
      <c r="H45" s="319">
        <v>4328</v>
      </c>
      <c r="I45" s="264">
        <f>G45-H45</f>
        <v>392</v>
      </c>
      <c r="J45" s="264">
        <f>$F45*I45</f>
        <v>-392000</v>
      </c>
      <c r="K45" s="264">
        <f>J45/1000000</f>
        <v>-0.392</v>
      </c>
      <c r="L45" s="318">
        <v>999276</v>
      </c>
      <c r="M45" s="319">
        <v>999277</v>
      </c>
      <c r="N45" s="264">
        <f>L45-M45</f>
        <v>-1</v>
      </c>
      <c r="O45" s="264">
        <f>$F45*N45</f>
        <v>1000</v>
      </c>
      <c r="P45" s="264">
        <f>O45/1000000</f>
        <v>0.001</v>
      </c>
      <c r="Q45" s="450"/>
    </row>
    <row r="46" spans="1:17" s="421" customFormat="1" ht="12.75" customHeight="1">
      <c r="A46" s="338">
        <v>29</v>
      </c>
      <c r="B46" s="306" t="s">
        <v>101</v>
      </c>
      <c r="C46" s="342">
        <v>4864906</v>
      </c>
      <c r="D46" s="38" t="s">
        <v>12</v>
      </c>
      <c r="E46" s="39" t="s">
        <v>324</v>
      </c>
      <c r="F46" s="348">
        <v>-1000</v>
      </c>
      <c r="G46" s="318">
        <v>4824</v>
      </c>
      <c r="H46" s="319">
        <v>4674</v>
      </c>
      <c r="I46" s="264">
        <f>G46-H46</f>
        <v>150</v>
      </c>
      <c r="J46" s="264">
        <f>$F46*I46</f>
        <v>-150000</v>
      </c>
      <c r="K46" s="264">
        <f>J46/1000000</f>
        <v>-0.15</v>
      </c>
      <c r="L46" s="318">
        <v>998447</v>
      </c>
      <c r="M46" s="319">
        <v>998447</v>
      </c>
      <c r="N46" s="264">
        <f>L46-M46</f>
        <v>0</v>
      </c>
      <c r="O46" s="264">
        <f>$F46*N46</f>
        <v>0</v>
      </c>
      <c r="P46" s="264">
        <f>O46/1000000</f>
        <v>0</v>
      </c>
      <c r="Q46" s="440"/>
    </row>
    <row r="47" spans="1:17" s="421" customFormat="1" ht="12.75" customHeight="1">
      <c r="A47" s="338"/>
      <c r="B47" s="341" t="s">
        <v>386</v>
      </c>
      <c r="C47" s="342"/>
      <c r="D47" s="429"/>
      <c r="E47" s="430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704"/>
    </row>
    <row r="48" spans="1:17" s="421" customFormat="1" ht="12.75" customHeight="1">
      <c r="A48" s="338">
        <v>30</v>
      </c>
      <c r="B48" s="339" t="s">
        <v>98</v>
      </c>
      <c r="C48" s="342">
        <v>5295177</v>
      </c>
      <c r="D48" s="429" t="s">
        <v>12</v>
      </c>
      <c r="E48" s="430" t="s">
        <v>324</v>
      </c>
      <c r="F48" s="348">
        <v>-1000</v>
      </c>
      <c r="G48" s="318">
        <v>82013</v>
      </c>
      <c r="H48" s="319">
        <v>81626</v>
      </c>
      <c r="I48" s="264">
        <f>G48-H48</f>
        <v>387</v>
      </c>
      <c r="J48" s="264">
        <f>$F48*I48</f>
        <v>-387000</v>
      </c>
      <c r="K48" s="264">
        <f>J48/1000000</f>
        <v>-0.387</v>
      </c>
      <c r="L48" s="318">
        <v>982850</v>
      </c>
      <c r="M48" s="319">
        <v>982850</v>
      </c>
      <c r="N48" s="264">
        <f>L48-M48</f>
        <v>0</v>
      </c>
      <c r="O48" s="264">
        <f>$F48*N48</f>
        <v>0</v>
      </c>
      <c r="P48" s="264">
        <f>O48/1000000</f>
        <v>0</v>
      </c>
      <c r="Q48" s="431"/>
    </row>
    <row r="49" spans="1:17" s="421" customFormat="1" ht="12.75" customHeight="1">
      <c r="A49" s="338">
        <v>31</v>
      </c>
      <c r="B49" s="339" t="s">
        <v>389</v>
      </c>
      <c r="C49" s="342">
        <v>5128456</v>
      </c>
      <c r="D49" s="429" t="s">
        <v>12</v>
      </c>
      <c r="E49" s="430" t="s">
        <v>324</v>
      </c>
      <c r="F49" s="348">
        <v>-1000</v>
      </c>
      <c r="G49" s="318">
        <v>62930</v>
      </c>
      <c r="H49" s="319">
        <v>60558</v>
      </c>
      <c r="I49" s="264">
        <f>G49-H49</f>
        <v>2372</v>
      </c>
      <c r="J49" s="264">
        <f>$F49*I49</f>
        <v>-2372000</v>
      </c>
      <c r="K49" s="264">
        <f>J49/1000000</f>
        <v>-2.372</v>
      </c>
      <c r="L49" s="318">
        <v>323</v>
      </c>
      <c r="M49" s="319">
        <v>323</v>
      </c>
      <c r="N49" s="264">
        <f>L49-M49</f>
        <v>0</v>
      </c>
      <c r="O49" s="264">
        <f>$F49*N49</f>
        <v>0</v>
      </c>
      <c r="P49" s="264">
        <f>O49/1000000</f>
        <v>0</v>
      </c>
      <c r="Q49" s="431"/>
    </row>
    <row r="50" spans="1:17" s="421" customFormat="1" ht="12.75" customHeight="1">
      <c r="A50" s="338">
        <v>32</v>
      </c>
      <c r="B50" s="339" t="s">
        <v>387</v>
      </c>
      <c r="C50" s="342">
        <v>5128443</v>
      </c>
      <c r="D50" s="429" t="s">
        <v>12</v>
      </c>
      <c r="E50" s="430" t="s">
        <v>324</v>
      </c>
      <c r="F50" s="348">
        <v>-2000</v>
      </c>
      <c r="G50" s="318">
        <v>45390</v>
      </c>
      <c r="H50" s="319">
        <v>43702</v>
      </c>
      <c r="I50" s="264">
        <f>G50-H50</f>
        <v>1688</v>
      </c>
      <c r="J50" s="264">
        <f>$F50*I50</f>
        <v>-3376000</v>
      </c>
      <c r="K50" s="264">
        <f>J50/1000000</f>
        <v>-3.376</v>
      </c>
      <c r="L50" s="318">
        <v>25</v>
      </c>
      <c r="M50" s="319">
        <v>25</v>
      </c>
      <c r="N50" s="264">
        <f>L50-M50</f>
        <v>0</v>
      </c>
      <c r="O50" s="264">
        <f>$F50*N50</f>
        <v>0</v>
      </c>
      <c r="P50" s="264">
        <f>O50/1000000</f>
        <v>0</v>
      </c>
      <c r="Q50" s="721"/>
    </row>
    <row r="51" spans="1:17" s="421" customFormat="1" ht="12.75" customHeight="1">
      <c r="A51" s="338"/>
      <c r="B51" s="341" t="s">
        <v>40</v>
      </c>
      <c r="C51" s="342"/>
      <c r="D51" s="38"/>
      <c r="E51" s="38"/>
      <c r="F51" s="348"/>
      <c r="G51" s="318"/>
      <c r="H51" s="319"/>
      <c r="I51" s="264"/>
      <c r="J51" s="264"/>
      <c r="K51" s="264"/>
      <c r="L51" s="318"/>
      <c r="M51" s="319"/>
      <c r="N51" s="264"/>
      <c r="O51" s="264"/>
      <c r="P51" s="264"/>
      <c r="Q51" s="425"/>
    </row>
    <row r="52" spans="1:17" s="421" customFormat="1" ht="12.75" customHeight="1">
      <c r="A52" s="338"/>
      <c r="B52" s="340" t="s">
        <v>17</v>
      </c>
      <c r="C52" s="342"/>
      <c r="D52" s="42"/>
      <c r="E52" s="42"/>
      <c r="F52" s="348"/>
      <c r="G52" s="318"/>
      <c r="H52" s="319"/>
      <c r="I52" s="264"/>
      <c r="J52" s="264"/>
      <c r="K52" s="264"/>
      <c r="L52" s="318"/>
      <c r="M52" s="319"/>
      <c r="N52" s="264"/>
      <c r="O52" s="264"/>
      <c r="P52" s="264"/>
      <c r="Q52" s="425"/>
    </row>
    <row r="53" spans="1:17" s="421" customFormat="1" ht="12.75" customHeight="1">
      <c r="A53" s="338">
        <v>33</v>
      </c>
      <c r="B53" s="339" t="s">
        <v>18</v>
      </c>
      <c r="C53" s="342">
        <v>4864831</v>
      </c>
      <c r="D53" s="38" t="s">
        <v>12</v>
      </c>
      <c r="E53" s="39" t="s">
        <v>324</v>
      </c>
      <c r="F53" s="348">
        <v>1000</v>
      </c>
      <c r="G53" s="318">
        <v>812</v>
      </c>
      <c r="H53" s="319">
        <v>812</v>
      </c>
      <c r="I53" s="264">
        <f>G53-H53</f>
        <v>0</v>
      </c>
      <c r="J53" s="264">
        <f>$F53*I53</f>
        <v>0</v>
      </c>
      <c r="K53" s="264">
        <f>J53/1000000</f>
        <v>0</v>
      </c>
      <c r="L53" s="318">
        <v>252</v>
      </c>
      <c r="M53" s="319">
        <v>146</v>
      </c>
      <c r="N53" s="264">
        <f>L53-M53</f>
        <v>106</v>
      </c>
      <c r="O53" s="264">
        <f>$F53*N53</f>
        <v>106000</v>
      </c>
      <c r="P53" s="264">
        <f>O53/1000000</f>
        <v>0.106</v>
      </c>
      <c r="Q53" s="715"/>
    </row>
    <row r="54" spans="1:17" s="421" customFormat="1" ht="12.75" customHeight="1">
      <c r="A54" s="338">
        <v>34</v>
      </c>
      <c r="B54" s="339" t="s">
        <v>19</v>
      </c>
      <c r="C54" s="342">
        <v>4864825</v>
      </c>
      <c r="D54" s="38" t="s">
        <v>12</v>
      </c>
      <c r="E54" s="39" t="s">
        <v>324</v>
      </c>
      <c r="F54" s="348">
        <v>133.33</v>
      </c>
      <c r="G54" s="318">
        <v>4263</v>
      </c>
      <c r="H54" s="319">
        <v>4231</v>
      </c>
      <c r="I54" s="264">
        <f>G54-H54</f>
        <v>32</v>
      </c>
      <c r="J54" s="264">
        <f>$F54*I54</f>
        <v>4266.56</v>
      </c>
      <c r="K54" s="264">
        <f>J54/1000000</f>
        <v>0.00426656</v>
      </c>
      <c r="L54" s="318">
        <v>6433</v>
      </c>
      <c r="M54" s="319">
        <v>6224</v>
      </c>
      <c r="N54" s="264">
        <f>L54-M54</f>
        <v>209</v>
      </c>
      <c r="O54" s="264">
        <f>$F54*N54</f>
        <v>27865.97</v>
      </c>
      <c r="P54" s="264">
        <f>O54/1000000</f>
        <v>0.02786597</v>
      </c>
      <c r="Q54" s="425"/>
    </row>
    <row r="55" spans="1:17" ht="12.75" customHeight="1">
      <c r="A55" s="338"/>
      <c r="B55" s="341" t="s">
        <v>111</v>
      </c>
      <c r="C55" s="342"/>
      <c r="D55" s="38"/>
      <c r="E55" s="38"/>
      <c r="F55" s="348"/>
      <c r="G55" s="318"/>
      <c r="H55" s="319"/>
      <c r="I55" s="365"/>
      <c r="J55" s="365"/>
      <c r="K55" s="365"/>
      <c r="L55" s="318"/>
      <c r="M55" s="319"/>
      <c r="N55" s="365"/>
      <c r="O55" s="365"/>
      <c r="P55" s="365"/>
      <c r="Q55" s="143"/>
    </row>
    <row r="56" spans="1:17" s="421" customFormat="1" ht="12.75" customHeight="1">
      <c r="A56" s="338">
        <v>35</v>
      </c>
      <c r="B56" s="339" t="s">
        <v>112</v>
      </c>
      <c r="C56" s="342">
        <v>5295199</v>
      </c>
      <c r="D56" s="38" t="s">
        <v>12</v>
      </c>
      <c r="E56" s="39" t="s">
        <v>324</v>
      </c>
      <c r="F56" s="348">
        <v>1000</v>
      </c>
      <c r="G56" s="318">
        <v>998183</v>
      </c>
      <c r="H56" s="319">
        <v>998183</v>
      </c>
      <c r="I56" s="264">
        <f>G56-H56</f>
        <v>0</v>
      </c>
      <c r="J56" s="264">
        <f>$F56*I56</f>
        <v>0</v>
      </c>
      <c r="K56" s="264">
        <f>J56/1000000</f>
        <v>0</v>
      </c>
      <c r="L56" s="318">
        <v>1170</v>
      </c>
      <c r="M56" s="319">
        <v>1170</v>
      </c>
      <c r="N56" s="264">
        <f>L56-M56</f>
        <v>0</v>
      </c>
      <c r="O56" s="264">
        <f>$F56*N56</f>
        <v>0</v>
      </c>
      <c r="P56" s="264">
        <f>O56/1000000</f>
        <v>0</v>
      </c>
      <c r="Q56" s="425"/>
    </row>
    <row r="57" spans="1:17" s="455" customFormat="1" ht="12.75" customHeight="1">
      <c r="A57" s="326">
        <v>36</v>
      </c>
      <c r="B57" s="306" t="s">
        <v>113</v>
      </c>
      <c r="C57" s="342">
        <v>4864828</v>
      </c>
      <c r="D57" s="42" t="s">
        <v>12</v>
      </c>
      <c r="E57" s="39" t="s">
        <v>324</v>
      </c>
      <c r="F57" s="342">
        <v>133</v>
      </c>
      <c r="G57" s="318">
        <v>993262</v>
      </c>
      <c r="H57" s="319">
        <v>993262</v>
      </c>
      <c r="I57" s="264">
        <f>G57-H57</f>
        <v>0</v>
      </c>
      <c r="J57" s="264">
        <f>$F57*I57</f>
        <v>0</v>
      </c>
      <c r="K57" s="264">
        <f>J57/1000000</f>
        <v>0</v>
      </c>
      <c r="L57" s="318">
        <v>7829</v>
      </c>
      <c r="M57" s="319">
        <v>7761</v>
      </c>
      <c r="N57" s="264">
        <f>L57-M57</f>
        <v>68</v>
      </c>
      <c r="O57" s="264">
        <f>$F57*N57</f>
        <v>9044</v>
      </c>
      <c r="P57" s="264">
        <f>O57/1000000</f>
        <v>0.009044</v>
      </c>
      <c r="Q57" s="318"/>
    </row>
    <row r="58" spans="1:17" s="421" customFormat="1" ht="15.75" customHeight="1">
      <c r="A58" s="326"/>
      <c r="B58" s="340" t="s">
        <v>421</v>
      </c>
      <c r="C58" s="342"/>
      <c r="D58" s="42"/>
      <c r="E58" s="39"/>
      <c r="F58" s="342"/>
      <c r="G58" s="318"/>
      <c r="H58" s="319"/>
      <c r="I58" s="264"/>
      <c r="J58" s="264"/>
      <c r="K58" s="264"/>
      <c r="L58" s="318"/>
      <c r="M58" s="319"/>
      <c r="N58" s="264"/>
      <c r="O58" s="264"/>
      <c r="P58" s="264"/>
      <c r="Q58" s="318"/>
    </row>
    <row r="59" spans="1:17" s="421" customFormat="1" ht="15.75" customHeight="1">
      <c r="A59" s="326">
        <v>37</v>
      </c>
      <c r="B59" s="306" t="s">
        <v>34</v>
      </c>
      <c r="C59" s="342">
        <v>5295145</v>
      </c>
      <c r="D59" s="42" t="s">
        <v>12</v>
      </c>
      <c r="E59" s="39" t="s">
        <v>324</v>
      </c>
      <c r="F59" s="342">
        <v>-1000</v>
      </c>
      <c r="G59" s="318">
        <v>950580</v>
      </c>
      <c r="H59" s="319">
        <v>950625</v>
      </c>
      <c r="I59" s="264">
        <f>G59-H59</f>
        <v>-45</v>
      </c>
      <c r="J59" s="264">
        <f>$F59*I59</f>
        <v>45000</v>
      </c>
      <c r="K59" s="264">
        <f>J59/1000000</f>
        <v>0.045</v>
      </c>
      <c r="L59" s="318">
        <v>990185</v>
      </c>
      <c r="M59" s="319">
        <v>990185</v>
      </c>
      <c r="N59" s="264">
        <f>L59-M59</f>
        <v>0</v>
      </c>
      <c r="O59" s="264">
        <f>$F59*N59</f>
        <v>0</v>
      </c>
      <c r="P59" s="264">
        <f>O59/1000000</f>
        <v>0</v>
      </c>
      <c r="Q59" s="318"/>
    </row>
    <row r="60" spans="1:17" s="458" customFormat="1" ht="15.75" customHeight="1" thickBot="1">
      <c r="A60" s="712">
        <v>38</v>
      </c>
      <c r="B60" s="713" t="s">
        <v>165</v>
      </c>
      <c r="C60" s="343">
        <v>5295146</v>
      </c>
      <c r="D60" s="856" t="s">
        <v>12</v>
      </c>
      <c r="E60" s="856" t="s">
        <v>324</v>
      </c>
      <c r="F60" s="343">
        <v>-1000</v>
      </c>
      <c r="G60" s="423">
        <v>971070</v>
      </c>
      <c r="H60" s="424">
        <v>971200</v>
      </c>
      <c r="I60" s="343">
        <f>G60-H60</f>
        <v>-130</v>
      </c>
      <c r="J60" s="343">
        <f>$F60*I60</f>
        <v>130000</v>
      </c>
      <c r="K60" s="809">
        <f>J60/1000000</f>
        <v>0.13</v>
      </c>
      <c r="L60" s="423">
        <v>999923</v>
      </c>
      <c r="M60" s="424">
        <v>999923</v>
      </c>
      <c r="N60" s="343">
        <f>L60-M60</f>
        <v>0</v>
      </c>
      <c r="O60" s="343">
        <f>$F60*N60</f>
        <v>0</v>
      </c>
      <c r="P60" s="343">
        <f>O60/1000000</f>
        <v>0</v>
      </c>
      <c r="Q60" s="423"/>
    </row>
    <row r="61" spans="1:17" s="421" customFormat="1" ht="6" customHeight="1" thickTop="1">
      <c r="A61" s="326"/>
      <c r="B61" s="306"/>
      <c r="C61" s="342"/>
      <c r="D61" s="42"/>
      <c r="E61" s="39"/>
      <c r="F61" s="342"/>
      <c r="G61" s="318"/>
      <c r="H61" s="319"/>
      <c r="I61" s="264"/>
      <c r="J61" s="264"/>
      <c r="K61" s="264"/>
      <c r="L61" s="319"/>
      <c r="M61" s="319"/>
      <c r="N61" s="264"/>
      <c r="O61" s="264"/>
      <c r="P61" s="264"/>
      <c r="Q61" s="455"/>
    </row>
    <row r="62" spans="2:16" s="421" customFormat="1" ht="15" customHeight="1">
      <c r="B62" s="15" t="s">
        <v>131</v>
      </c>
      <c r="F62" s="546"/>
      <c r="G62" s="319"/>
      <c r="H62" s="319"/>
      <c r="I62" s="503"/>
      <c r="J62" s="503"/>
      <c r="K62" s="785">
        <f>SUM(K8:K61)-K34</f>
        <v>-13.07849669</v>
      </c>
      <c r="N62" s="503"/>
      <c r="O62" s="503"/>
      <c r="P62" s="785">
        <f>SUM(P8:P61)-P34</f>
        <v>-0.12887032999999998</v>
      </c>
    </row>
    <row r="63" spans="2:16" s="421" customFormat="1" ht="1.5" customHeight="1">
      <c r="B63" s="15"/>
      <c r="F63" s="546"/>
      <c r="G63" s="319"/>
      <c r="H63" s="319"/>
      <c r="I63" s="503"/>
      <c r="J63" s="503"/>
      <c r="K63" s="328"/>
      <c r="N63" s="503"/>
      <c r="O63" s="503"/>
      <c r="P63" s="328"/>
    </row>
    <row r="64" spans="2:16" s="421" customFormat="1" ht="16.5">
      <c r="B64" s="15" t="s">
        <v>132</v>
      </c>
      <c r="F64" s="546"/>
      <c r="G64" s="319"/>
      <c r="H64" s="319"/>
      <c r="I64" s="503"/>
      <c r="J64" s="503"/>
      <c r="K64" s="785">
        <f>SUM(K62:K63)</f>
        <v>-13.07849669</v>
      </c>
      <c r="N64" s="503"/>
      <c r="O64" s="503"/>
      <c r="P64" s="785">
        <f>SUM(P62:P63)</f>
        <v>-0.12887032999999998</v>
      </c>
    </row>
    <row r="65" spans="6:8" s="421" customFormat="1" ht="15">
      <c r="F65" s="546"/>
      <c r="G65" s="319"/>
      <c r="H65" s="319"/>
    </row>
    <row r="66" spans="6:17" s="421" customFormat="1" ht="15">
      <c r="F66" s="546"/>
      <c r="G66" s="319"/>
      <c r="H66" s="319"/>
      <c r="Q66" s="786" t="str">
        <f>NDPL!$Q$1</f>
        <v>APRIL-2021</v>
      </c>
    </row>
    <row r="67" spans="6:8" s="421" customFormat="1" ht="15">
      <c r="F67" s="546"/>
      <c r="G67" s="319"/>
      <c r="H67" s="319"/>
    </row>
    <row r="68" spans="6:17" s="421" customFormat="1" ht="15">
      <c r="F68" s="546"/>
      <c r="G68" s="319"/>
      <c r="H68" s="319"/>
      <c r="Q68" s="786"/>
    </row>
    <row r="69" spans="1:16" s="421" customFormat="1" ht="18.75" thickBot="1">
      <c r="A69" s="84" t="s">
        <v>226</v>
      </c>
      <c r="F69" s="546"/>
      <c r="G69" s="787"/>
      <c r="H69" s="787"/>
      <c r="I69" s="44" t="s">
        <v>7</v>
      </c>
      <c r="J69" s="455"/>
      <c r="K69" s="455"/>
      <c r="L69" s="455"/>
      <c r="M69" s="455"/>
      <c r="N69" s="44" t="s">
        <v>374</v>
      </c>
      <c r="O69" s="455"/>
      <c r="P69" s="455"/>
    </row>
    <row r="70" spans="1:17" s="421" customFormat="1" ht="39.75" thickBot="1" thickTop="1">
      <c r="A70" s="473" t="s">
        <v>8</v>
      </c>
      <c r="B70" s="474" t="s">
        <v>9</v>
      </c>
      <c r="C70" s="475" t="s">
        <v>1</v>
      </c>
      <c r="D70" s="475" t="s">
        <v>2</v>
      </c>
      <c r="E70" s="475" t="s">
        <v>3</v>
      </c>
      <c r="F70" s="475" t="s">
        <v>10</v>
      </c>
      <c r="G70" s="473" t="str">
        <f>NDPL!G5</f>
        <v>FINAL READING 30/04/2021</v>
      </c>
      <c r="H70" s="475" t="str">
        <f>NDPL!H5</f>
        <v>INTIAL READING 01/04/2021</v>
      </c>
      <c r="I70" s="475" t="s">
        <v>4</v>
      </c>
      <c r="J70" s="475" t="s">
        <v>5</v>
      </c>
      <c r="K70" s="475" t="s">
        <v>6</v>
      </c>
      <c r="L70" s="473" t="str">
        <f>NDPL!G5</f>
        <v>FINAL READING 30/04/2021</v>
      </c>
      <c r="M70" s="475" t="str">
        <f>NDPL!H5</f>
        <v>INTIAL READING 01/04/2021</v>
      </c>
      <c r="N70" s="475" t="s">
        <v>4</v>
      </c>
      <c r="O70" s="475" t="s">
        <v>5</v>
      </c>
      <c r="P70" s="475" t="s">
        <v>6</v>
      </c>
      <c r="Q70" s="496" t="s">
        <v>287</v>
      </c>
    </row>
    <row r="71" spans="1:16" s="421" customFormat="1" ht="17.25" thickBot="1" thickTop="1">
      <c r="A71" s="770"/>
      <c r="B71" s="788"/>
      <c r="C71" s="770"/>
      <c r="D71" s="770"/>
      <c r="E71" s="770"/>
      <c r="F71" s="789"/>
      <c r="G71" s="770"/>
      <c r="H71" s="770"/>
      <c r="I71" s="770"/>
      <c r="J71" s="770"/>
      <c r="K71" s="770"/>
      <c r="L71" s="770"/>
      <c r="M71" s="770"/>
      <c r="N71" s="770"/>
      <c r="O71" s="770"/>
      <c r="P71" s="770"/>
    </row>
    <row r="72" spans="1:17" s="421" customFormat="1" ht="15.75" customHeight="1" thickTop="1">
      <c r="A72" s="336"/>
      <c r="B72" s="337" t="s">
        <v>117</v>
      </c>
      <c r="C72" s="34"/>
      <c r="D72" s="34"/>
      <c r="E72" s="34"/>
      <c r="F72" s="307"/>
      <c r="G72" s="27"/>
      <c r="H72" s="433"/>
      <c r="I72" s="433"/>
      <c r="J72" s="433"/>
      <c r="K72" s="433"/>
      <c r="L72" s="27"/>
      <c r="M72" s="433"/>
      <c r="N72" s="433"/>
      <c r="O72" s="433"/>
      <c r="P72" s="433"/>
      <c r="Q72" s="502"/>
    </row>
    <row r="73" spans="1:17" s="421" customFormat="1" ht="15.75" customHeight="1">
      <c r="A73" s="338">
        <v>1</v>
      </c>
      <c r="B73" s="339" t="s">
        <v>14</v>
      </c>
      <c r="C73" s="342">
        <v>4864994</v>
      </c>
      <c r="D73" s="38" t="s">
        <v>12</v>
      </c>
      <c r="E73" s="39" t="s">
        <v>324</v>
      </c>
      <c r="F73" s="348">
        <v>-1000</v>
      </c>
      <c r="G73" s="318">
        <v>990351</v>
      </c>
      <c r="H73" s="319">
        <v>990342</v>
      </c>
      <c r="I73" s="319">
        <f>G73-H73</f>
        <v>9</v>
      </c>
      <c r="J73" s="319">
        <f>$F73*I73</f>
        <v>-9000</v>
      </c>
      <c r="K73" s="319">
        <f>J73/1000000</f>
        <v>-0.009</v>
      </c>
      <c r="L73" s="318">
        <v>997038</v>
      </c>
      <c r="M73" s="319">
        <v>997071</v>
      </c>
      <c r="N73" s="319">
        <f>L73-M73</f>
        <v>-33</v>
      </c>
      <c r="O73" s="319">
        <f>$F73*N73</f>
        <v>33000</v>
      </c>
      <c r="P73" s="319">
        <f>O73/1000000</f>
        <v>0.033</v>
      </c>
      <c r="Q73" s="425"/>
    </row>
    <row r="74" spans="1:17" s="421" customFormat="1" ht="15.75" customHeight="1">
      <c r="A74" s="338">
        <v>2</v>
      </c>
      <c r="B74" s="339" t="s">
        <v>15</v>
      </c>
      <c r="C74" s="342">
        <v>5295153</v>
      </c>
      <c r="D74" s="38" t="s">
        <v>12</v>
      </c>
      <c r="E74" s="39" t="s">
        <v>324</v>
      </c>
      <c r="F74" s="348">
        <v>-1000</v>
      </c>
      <c r="G74" s="318">
        <v>979016</v>
      </c>
      <c r="H74" s="319">
        <v>979016</v>
      </c>
      <c r="I74" s="319">
        <f>G74-H74</f>
        <v>0</v>
      </c>
      <c r="J74" s="319">
        <f>$F74*I74</f>
        <v>0</v>
      </c>
      <c r="K74" s="319">
        <f>J74/1000000</f>
        <v>0</v>
      </c>
      <c r="L74" s="318">
        <v>949529</v>
      </c>
      <c r="M74" s="319">
        <v>949559</v>
      </c>
      <c r="N74" s="319">
        <f>L74-M74</f>
        <v>-30</v>
      </c>
      <c r="O74" s="319">
        <f>$F74*N74</f>
        <v>30000</v>
      </c>
      <c r="P74" s="319">
        <f>O74/1000000</f>
        <v>0.03</v>
      </c>
      <c r="Q74" s="425"/>
    </row>
    <row r="75" spans="1:17" s="421" customFormat="1" ht="15.75" customHeight="1">
      <c r="A75" s="338"/>
      <c r="B75" s="339"/>
      <c r="C75" s="342"/>
      <c r="D75" s="38"/>
      <c r="E75" s="39"/>
      <c r="F75" s="348">
        <v>-1000</v>
      </c>
      <c r="G75" s="318">
        <v>978763</v>
      </c>
      <c r="H75" s="319">
        <v>978761</v>
      </c>
      <c r="I75" s="319">
        <f>G75-H75</f>
        <v>2</v>
      </c>
      <c r="J75" s="319">
        <f>$F75*I75</f>
        <v>-2000</v>
      </c>
      <c r="K75" s="319">
        <f>J75/1000000</f>
        <v>-0.002</v>
      </c>
      <c r="L75" s="318"/>
      <c r="M75" s="319"/>
      <c r="N75" s="319"/>
      <c r="O75" s="319"/>
      <c r="P75" s="319"/>
      <c r="Q75" s="425"/>
    </row>
    <row r="76" spans="1:17" s="421" customFormat="1" ht="15">
      <c r="A76" s="338">
        <v>3</v>
      </c>
      <c r="B76" s="339" t="s">
        <v>16</v>
      </c>
      <c r="C76" s="342">
        <v>5100234</v>
      </c>
      <c r="D76" s="38" t="s">
        <v>12</v>
      </c>
      <c r="E76" s="39" t="s">
        <v>324</v>
      </c>
      <c r="F76" s="348">
        <v>-1000</v>
      </c>
      <c r="G76" s="318">
        <v>992389</v>
      </c>
      <c r="H76" s="319">
        <v>992390</v>
      </c>
      <c r="I76" s="319">
        <f>G76-H76</f>
        <v>-1</v>
      </c>
      <c r="J76" s="319">
        <f>$F76*I76</f>
        <v>1000</v>
      </c>
      <c r="K76" s="319">
        <f>J76/1000000</f>
        <v>0.001</v>
      </c>
      <c r="L76" s="318">
        <v>997481</v>
      </c>
      <c r="M76" s="319">
        <v>997531</v>
      </c>
      <c r="N76" s="319">
        <f>L76-M76</f>
        <v>-50</v>
      </c>
      <c r="O76" s="319">
        <f>$F76*N76</f>
        <v>50000</v>
      </c>
      <c r="P76" s="319">
        <f>O76/1000000</f>
        <v>0.05</v>
      </c>
      <c r="Q76" s="422"/>
    </row>
    <row r="77" spans="1:17" s="421" customFormat="1" ht="15">
      <c r="A77" s="338">
        <v>4</v>
      </c>
      <c r="B77" s="339" t="s">
        <v>155</v>
      </c>
      <c r="C77" s="342">
        <v>5128452</v>
      </c>
      <c r="D77" s="38" t="s">
        <v>12</v>
      </c>
      <c r="E77" s="39" t="s">
        <v>324</v>
      </c>
      <c r="F77" s="348">
        <v>-1000</v>
      </c>
      <c r="G77" s="318">
        <v>993760</v>
      </c>
      <c r="H77" s="319">
        <v>993836</v>
      </c>
      <c r="I77" s="319">
        <f>G77-H77</f>
        <v>-76</v>
      </c>
      <c r="J77" s="319">
        <f>$F77*I77</f>
        <v>76000</v>
      </c>
      <c r="K77" s="319">
        <f>J77/1000000</f>
        <v>0.076</v>
      </c>
      <c r="L77" s="318">
        <v>998336</v>
      </c>
      <c r="M77" s="319">
        <v>998348</v>
      </c>
      <c r="N77" s="319">
        <f>L77-M77</f>
        <v>-12</v>
      </c>
      <c r="O77" s="319">
        <f>$F77*N77</f>
        <v>12000</v>
      </c>
      <c r="P77" s="319">
        <f>O77/1000000</f>
        <v>0.012</v>
      </c>
      <c r="Q77" s="739"/>
    </row>
    <row r="78" spans="1:17" s="421" customFormat="1" ht="15.75" customHeight="1">
      <c r="A78" s="338"/>
      <c r="B78" s="340" t="s">
        <v>118</v>
      </c>
      <c r="C78" s="342"/>
      <c r="D78" s="42"/>
      <c r="E78" s="42"/>
      <c r="F78" s="348"/>
      <c r="G78" s="318"/>
      <c r="H78" s="319"/>
      <c r="I78" s="439"/>
      <c r="J78" s="439"/>
      <c r="K78" s="439"/>
      <c r="L78" s="318"/>
      <c r="M78" s="319"/>
      <c r="N78" s="439"/>
      <c r="O78" s="439"/>
      <c r="P78" s="439"/>
      <c r="Q78" s="425"/>
    </row>
    <row r="79" spans="1:17" s="421" customFormat="1" ht="15" customHeight="1">
      <c r="A79" s="338">
        <v>5</v>
      </c>
      <c r="B79" s="339" t="s">
        <v>119</v>
      </c>
      <c r="C79" s="342">
        <v>4864978</v>
      </c>
      <c r="D79" s="38" t="s">
        <v>12</v>
      </c>
      <c r="E79" s="39" t="s">
        <v>324</v>
      </c>
      <c r="F79" s="348">
        <v>-1000</v>
      </c>
      <c r="G79" s="318">
        <v>34095</v>
      </c>
      <c r="H79" s="319">
        <v>33738</v>
      </c>
      <c r="I79" s="439">
        <f aca="true" t="shared" si="12" ref="I79:I84">G79-H79</f>
        <v>357</v>
      </c>
      <c r="J79" s="439">
        <f aca="true" t="shared" si="13" ref="J79:J84">$F79*I79</f>
        <v>-357000</v>
      </c>
      <c r="K79" s="439">
        <f aca="true" t="shared" si="14" ref="K79:K84">J79/1000000</f>
        <v>-0.357</v>
      </c>
      <c r="L79" s="318">
        <v>997654</v>
      </c>
      <c r="M79" s="319">
        <v>997663</v>
      </c>
      <c r="N79" s="439">
        <f aca="true" t="shared" si="15" ref="N79:N84">L79-M79</f>
        <v>-9</v>
      </c>
      <c r="O79" s="439">
        <f aca="true" t="shared" si="16" ref="O79:O84">$F79*N79</f>
        <v>9000</v>
      </c>
      <c r="P79" s="439">
        <f aca="true" t="shared" si="17" ref="P79:P84">O79/1000000</f>
        <v>0.009</v>
      </c>
      <c r="Q79" s="425"/>
    </row>
    <row r="80" spans="1:17" s="421" customFormat="1" ht="15" customHeight="1">
      <c r="A80" s="338">
        <v>6</v>
      </c>
      <c r="B80" s="339" t="s">
        <v>120</v>
      </c>
      <c r="C80" s="342">
        <v>5128466</v>
      </c>
      <c r="D80" s="38" t="s">
        <v>12</v>
      </c>
      <c r="E80" s="39" t="s">
        <v>324</v>
      </c>
      <c r="F80" s="348">
        <v>-500</v>
      </c>
      <c r="G80" s="318">
        <v>1357</v>
      </c>
      <c r="H80" s="319">
        <v>626</v>
      </c>
      <c r="I80" s="439">
        <f>G80-H80</f>
        <v>731</v>
      </c>
      <c r="J80" s="439">
        <f>$F80*I80</f>
        <v>-365500</v>
      </c>
      <c r="K80" s="439">
        <f>J80/1000000</f>
        <v>-0.3655</v>
      </c>
      <c r="L80" s="318">
        <v>999989</v>
      </c>
      <c r="M80" s="319">
        <v>1000001</v>
      </c>
      <c r="N80" s="439">
        <f>L80-M80</f>
        <v>-12</v>
      </c>
      <c r="O80" s="439">
        <f>$F80*N80</f>
        <v>6000</v>
      </c>
      <c r="P80" s="439">
        <f>O80/1000000</f>
        <v>0.006</v>
      </c>
      <c r="Q80" s="425"/>
    </row>
    <row r="81" spans="1:17" s="421" customFormat="1" ht="15" customHeight="1">
      <c r="A81" s="338">
        <v>7</v>
      </c>
      <c r="B81" s="339" t="s">
        <v>121</v>
      </c>
      <c r="C81" s="342">
        <v>5295141</v>
      </c>
      <c r="D81" s="38" t="s">
        <v>12</v>
      </c>
      <c r="E81" s="39" t="s">
        <v>324</v>
      </c>
      <c r="F81" s="348">
        <v>-1000</v>
      </c>
      <c r="G81" s="318">
        <v>9907</v>
      </c>
      <c r="H81" s="319">
        <v>9751</v>
      </c>
      <c r="I81" s="439">
        <f t="shared" si="12"/>
        <v>156</v>
      </c>
      <c r="J81" s="439">
        <f t="shared" si="13"/>
        <v>-156000</v>
      </c>
      <c r="K81" s="439">
        <f t="shared" si="14"/>
        <v>-0.156</v>
      </c>
      <c r="L81" s="318">
        <v>12107</v>
      </c>
      <c r="M81" s="319">
        <v>12107</v>
      </c>
      <c r="N81" s="439">
        <f t="shared" si="15"/>
        <v>0</v>
      </c>
      <c r="O81" s="439">
        <f t="shared" si="16"/>
        <v>0</v>
      </c>
      <c r="P81" s="439">
        <f t="shared" si="17"/>
        <v>0</v>
      </c>
      <c r="Q81" s="425"/>
    </row>
    <row r="82" spans="1:17" s="421" customFormat="1" ht="15" customHeight="1">
      <c r="A82" s="338">
        <v>8</v>
      </c>
      <c r="B82" s="339" t="s">
        <v>122</v>
      </c>
      <c r="C82" s="342">
        <v>4865167</v>
      </c>
      <c r="D82" s="38" t="s">
        <v>12</v>
      </c>
      <c r="E82" s="39" t="s">
        <v>324</v>
      </c>
      <c r="F82" s="348">
        <v>-1000</v>
      </c>
      <c r="G82" s="318">
        <v>1655</v>
      </c>
      <c r="H82" s="319">
        <v>1655</v>
      </c>
      <c r="I82" s="811">
        <v>0</v>
      </c>
      <c r="J82" s="811">
        <v>0</v>
      </c>
      <c r="K82" s="811">
        <v>0</v>
      </c>
      <c r="L82" s="318">
        <v>980809</v>
      </c>
      <c r="M82" s="319">
        <v>980809</v>
      </c>
      <c r="N82" s="811">
        <v>0</v>
      </c>
      <c r="O82" s="811">
        <v>0</v>
      </c>
      <c r="P82" s="811">
        <v>0</v>
      </c>
      <c r="Q82" s="425"/>
    </row>
    <row r="83" spans="1:17" s="463" customFormat="1" ht="15" customHeight="1">
      <c r="A83" s="790">
        <v>9</v>
      </c>
      <c r="B83" s="791" t="s">
        <v>123</v>
      </c>
      <c r="C83" s="792">
        <v>5295133</v>
      </c>
      <c r="D83" s="60" t="s">
        <v>12</v>
      </c>
      <c r="E83" s="61" t="s">
        <v>324</v>
      </c>
      <c r="F83" s="348">
        <v>-1000</v>
      </c>
      <c r="G83" s="318">
        <v>2852</v>
      </c>
      <c r="H83" s="319">
        <v>2723</v>
      </c>
      <c r="I83" s="439">
        <f>G83-H83</f>
        <v>129</v>
      </c>
      <c r="J83" s="439">
        <f>$F83*I83</f>
        <v>-129000</v>
      </c>
      <c r="K83" s="439">
        <f>J83/1000000</f>
        <v>-0.129</v>
      </c>
      <c r="L83" s="318">
        <v>999908</v>
      </c>
      <c r="M83" s="319">
        <v>999923</v>
      </c>
      <c r="N83" s="439">
        <f>L83-M83</f>
        <v>-15</v>
      </c>
      <c r="O83" s="439">
        <f>$F83*N83</f>
        <v>15000</v>
      </c>
      <c r="P83" s="439">
        <f>O83/1000000</f>
        <v>0.015</v>
      </c>
      <c r="Q83" s="793"/>
    </row>
    <row r="84" spans="1:17" s="421" customFormat="1" ht="15.75" customHeight="1">
      <c r="A84" s="338">
        <v>10</v>
      </c>
      <c r="B84" s="339" t="s">
        <v>124</v>
      </c>
      <c r="C84" s="342">
        <v>5295135</v>
      </c>
      <c r="D84" s="38" t="s">
        <v>12</v>
      </c>
      <c r="E84" s="39" t="s">
        <v>324</v>
      </c>
      <c r="F84" s="348">
        <v>-1000</v>
      </c>
      <c r="G84" s="318">
        <v>934030</v>
      </c>
      <c r="H84" s="319">
        <v>933564</v>
      </c>
      <c r="I84" s="319">
        <f t="shared" si="12"/>
        <v>466</v>
      </c>
      <c r="J84" s="319">
        <f t="shared" si="13"/>
        <v>-466000</v>
      </c>
      <c r="K84" s="319">
        <f t="shared" si="14"/>
        <v>-0.466</v>
      </c>
      <c r="L84" s="318">
        <v>978722</v>
      </c>
      <c r="M84" s="319">
        <v>978722</v>
      </c>
      <c r="N84" s="319">
        <f t="shared" si="15"/>
        <v>0</v>
      </c>
      <c r="O84" s="319">
        <f t="shared" si="16"/>
        <v>0</v>
      </c>
      <c r="P84" s="319">
        <f t="shared" si="17"/>
        <v>0</v>
      </c>
      <c r="Q84" s="739"/>
    </row>
    <row r="85" spans="1:17" s="421" customFormat="1" ht="15.75" customHeight="1">
      <c r="A85" s="338"/>
      <c r="B85" s="341" t="s">
        <v>125</v>
      </c>
      <c r="C85" s="342"/>
      <c r="D85" s="38"/>
      <c r="E85" s="38"/>
      <c r="F85" s="348"/>
      <c r="G85" s="318"/>
      <c r="H85" s="319"/>
      <c r="I85" s="439"/>
      <c r="J85" s="439"/>
      <c r="K85" s="439"/>
      <c r="L85" s="318"/>
      <c r="M85" s="319"/>
      <c r="N85" s="439"/>
      <c r="O85" s="439"/>
      <c r="P85" s="439"/>
      <c r="Q85" s="425"/>
    </row>
    <row r="86" spans="1:17" s="421" customFormat="1" ht="15.75" customHeight="1">
      <c r="A86" s="338">
        <v>11</v>
      </c>
      <c r="B86" s="339" t="s">
        <v>126</v>
      </c>
      <c r="C86" s="342">
        <v>5295129</v>
      </c>
      <c r="D86" s="38" t="s">
        <v>12</v>
      </c>
      <c r="E86" s="39" t="s">
        <v>324</v>
      </c>
      <c r="F86" s="348">
        <v>-1000</v>
      </c>
      <c r="G86" s="318">
        <v>986660</v>
      </c>
      <c r="H86" s="319">
        <v>987052</v>
      </c>
      <c r="I86" s="439">
        <f>G86-H86</f>
        <v>-392</v>
      </c>
      <c r="J86" s="439">
        <f>$F86*I86</f>
        <v>392000</v>
      </c>
      <c r="K86" s="439">
        <f>J86/1000000</f>
        <v>0.392</v>
      </c>
      <c r="L86" s="318">
        <v>974764</v>
      </c>
      <c r="M86" s="319">
        <v>974764</v>
      </c>
      <c r="N86" s="439">
        <f>L86-M86</f>
        <v>0</v>
      </c>
      <c r="O86" s="439">
        <f>$F86*N86</f>
        <v>0</v>
      </c>
      <c r="P86" s="439">
        <f>O86/1000000</f>
        <v>0</v>
      </c>
      <c r="Q86" s="425"/>
    </row>
    <row r="87" spans="1:17" s="421" customFormat="1" ht="15.75" customHeight="1">
      <c r="A87" s="338">
        <v>12</v>
      </c>
      <c r="B87" s="339" t="s">
        <v>127</v>
      </c>
      <c r="C87" s="342">
        <v>4864917</v>
      </c>
      <c r="D87" s="38" t="s">
        <v>12</v>
      </c>
      <c r="E87" s="39" t="s">
        <v>324</v>
      </c>
      <c r="F87" s="348">
        <v>-1000</v>
      </c>
      <c r="G87" s="318">
        <v>966087</v>
      </c>
      <c r="H87" s="319">
        <v>966417</v>
      </c>
      <c r="I87" s="439">
        <f>G87-H87</f>
        <v>-330</v>
      </c>
      <c r="J87" s="439">
        <f>$F87*I87</f>
        <v>330000</v>
      </c>
      <c r="K87" s="439">
        <f>J87/1000000</f>
        <v>0.33</v>
      </c>
      <c r="L87" s="318">
        <v>825275</v>
      </c>
      <c r="M87" s="319">
        <v>825275</v>
      </c>
      <c r="N87" s="439">
        <f>L87-M87</f>
        <v>0</v>
      </c>
      <c r="O87" s="439">
        <f>$F87*N87</f>
        <v>0</v>
      </c>
      <c r="P87" s="439">
        <f>O87/1000000</f>
        <v>0</v>
      </c>
      <c r="Q87" s="425"/>
    </row>
    <row r="88" spans="1:17" s="421" customFormat="1" ht="15.75" customHeight="1">
      <c r="A88" s="338"/>
      <c r="B88" s="340" t="s">
        <v>128</v>
      </c>
      <c r="C88" s="342"/>
      <c r="D88" s="42"/>
      <c r="E88" s="42"/>
      <c r="F88" s="348"/>
      <c r="G88" s="318"/>
      <c r="H88" s="319"/>
      <c r="I88" s="439"/>
      <c r="J88" s="439"/>
      <c r="K88" s="439"/>
      <c r="L88" s="318"/>
      <c r="M88" s="319"/>
      <c r="N88" s="439"/>
      <c r="O88" s="439"/>
      <c r="P88" s="439"/>
      <c r="Q88" s="425"/>
    </row>
    <row r="89" spans="1:17" s="421" customFormat="1" ht="19.5" customHeight="1">
      <c r="A89" s="338">
        <v>13</v>
      </c>
      <c r="B89" s="339" t="s">
        <v>129</v>
      </c>
      <c r="C89" s="342">
        <v>4864838</v>
      </c>
      <c r="D89" s="38" t="s">
        <v>12</v>
      </c>
      <c r="E89" s="39" t="s">
        <v>324</v>
      </c>
      <c r="F89" s="348">
        <v>-2000</v>
      </c>
      <c r="G89" s="318">
        <v>8628</v>
      </c>
      <c r="H89" s="319">
        <v>7621</v>
      </c>
      <c r="I89" s="439">
        <f>G89-H89</f>
        <v>1007</v>
      </c>
      <c r="J89" s="439">
        <f>$F89*I89</f>
        <v>-2014000</v>
      </c>
      <c r="K89" s="439">
        <f>J89/1000000</f>
        <v>-2.014</v>
      </c>
      <c r="L89" s="318">
        <v>7</v>
      </c>
      <c r="M89" s="319">
        <v>7</v>
      </c>
      <c r="N89" s="439">
        <f>L89-M89</f>
        <v>0</v>
      </c>
      <c r="O89" s="439">
        <f>$F89*N89</f>
        <v>0</v>
      </c>
      <c r="P89" s="439">
        <f>O89/1000000</f>
        <v>0</v>
      </c>
      <c r="Q89" s="435"/>
    </row>
    <row r="90" spans="1:17" s="421" customFormat="1" ht="19.5" customHeight="1">
      <c r="A90" s="338">
        <v>14</v>
      </c>
      <c r="B90" s="339" t="s">
        <v>130</v>
      </c>
      <c r="C90" s="342">
        <v>4864929</v>
      </c>
      <c r="D90" s="38" t="s">
        <v>12</v>
      </c>
      <c r="E90" s="39" t="s">
        <v>324</v>
      </c>
      <c r="F90" s="348">
        <v>-1000</v>
      </c>
      <c r="G90" s="318">
        <v>5135</v>
      </c>
      <c r="H90" s="319">
        <v>4783</v>
      </c>
      <c r="I90" s="319">
        <f>G90-H90</f>
        <v>352</v>
      </c>
      <c r="J90" s="319">
        <f>$F90*I90</f>
        <v>-352000</v>
      </c>
      <c r="K90" s="319">
        <f>J90/1000000</f>
        <v>-0.352</v>
      </c>
      <c r="L90" s="318">
        <v>78</v>
      </c>
      <c r="M90" s="319">
        <v>78</v>
      </c>
      <c r="N90" s="319">
        <f>L90-M90</f>
        <v>0</v>
      </c>
      <c r="O90" s="319">
        <f>$F90*N90</f>
        <v>0</v>
      </c>
      <c r="P90" s="319">
        <f>O90/1000000</f>
        <v>0</v>
      </c>
      <c r="Q90" s="435"/>
    </row>
    <row r="91" spans="1:17" s="421" customFormat="1" ht="19.5" customHeight="1">
      <c r="A91" s="338">
        <v>15</v>
      </c>
      <c r="B91" s="339" t="s">
        <v>388</v>
      </c>
      <c r="C91" s="342">
        <v>5295168</v>
      </c>
      <c r="D91" s="38" t="s">
        <v>12</v>
      </c>
      <c r="E91" s="39" t="s">
        <v>324</v>
      </c>
      <c r="F91" s="348">
        <v>-1000</v>
      </c>
      <c r="G91" s="318">
        <v>23152</v>
      </c>
      <c r="H91" s="319">
        <v>23793</v>
      </c>
      <c r="I91" s="319">
        <f>G91-H91</f>
        <v>-641</v>
      </c>
      <c r="J91" s="319">
        <f>$F91*I91</f>
        <v>641000</v>
      </c>
      <c r="K91" s="319">
        <f>J91/1000000</f>
        <v>0.641</v>
      </c>
      <c r="L91" s="318">
        <v>225</v>
      </c>
      <c r="M91" s="319">
        <v>225</v>
      </c>
      <c r="N91" s="319">
        <f>L91-M91</f>
        <v>0</v>
      </c>
      <c r="O91" s="319">
        <f>$F91*N91</f>
        <v>0</v>
      </c>
      <c r="P91" s="319">
        <f>O91/1000000</f>
        <v>0</v>
      </c>
      <c r="Q91" s="425"/>
    </row>
    <row r="92" spans="1:17" s="458" customFormat="1" ht="15.75" thickBot="1">
      <c r="A92" s="650"/>
      <c r="B92" s="743"/>
      <c r="C92" s="343"/>
      <c r="D92" s="85"/>
      <c r="E92" s="461"/>
      <c r="F92" s="343"/>
      <c r="G92" s="423"/>
      <c r="H92" s="424"/>
      <c r="I92" s="424"/>
      <c r="J92" s="424"/>
      <c r="K92" s="424"/>
      <c r="L92" s="423"/>
      <c r="M92" s="424"/>
      <c r="N92" s="424"/>
      <c r="O92" s="424"/>
      <c r="P92" s="424"/>
      <c r="Q92" s="744"/>
    </row>
    <row r="93" spans="1:17" ht="18.75" thickTop="1">
      <c r="A93" s="421"/>
      <c r="B93" s="286" t="s">
        <v>228</v>
      </c>
      <c r="C93" s="421"/>
      <c r="D93" s="421"/>
      <c r="E93" s="421"/>
      <c r="F93" s="546"/>
      <c r="G93" s="421"/>
      <c r="H93" s="421"/>
      <c r="I93" s="503"/>
      <c r="J93" s="503"/>
      <c r="K93" s="146">
        <f>SUM(K73:K92)</f>
        <v>-2.4104999999999994</v>
      </c>
      <c r="L93" s="455"/>
      <c r="M93" s="421"/>
      <c r="N93" s="503"/>
      <c r="O93" s="503"/>
      <c r="P93" s="146">
        <f>SUM(P73:P92)</f>
        <v>0.15500000000000003</v>
      </c>
      <c r="Q93" s="421"/>
    </row>
    <row r="94" spans="2:16" ht="18">
      <c r="B94" s="286"/>
      <c r="F94" s="188"/>
      <c r="I94" s="16"/>
      <c r="J94" s="16"/>
      <c r="K94" s="19"/>
      <c r="L94" s="17"/>
      <c r="N94" s="16"/>
      <c r="O94" s="16"/>
      <c r="P94" s="287"/>
    </row>
    <row r="95" spans="2:16" ht="18">
      <c r="B95" s="286" t="s">
        <v>136</v>
      </c>
      <c r="F95" s="188"/>
      <c r="I95" s="16"/>
      <c r="J95" s="16"/>
      <c r="K95" s="335">
        <f>SUM(K93:K94)</f>
        <v>-2.4104999999999994</v>
      </c>
      <c r="L95" s="17"/>
      <c r="N95" s="16"/>
      <c r="O95" s="16"/>
      <c r="P95" s="335">
        <f>SUM(P93:P94)</f>
        <v>0.15500000000000003</v>
      </c>
    </row>
    <row r="96" spans="6:16" ht="15">
      <c r="F96" s="188"/>
      <c r="I96" s="16"/>
      <c r="J96" s="16"/>
      <c r="K96" s="19"/>
      <c r="L96" s="17"/>
      <c r="N96" s="16"/>
      <c r="O96" s="16"/>
      <c r="P96" s="19"/>
    </row>
    <row r="97" spans="6:16" ht="15">
      <c r="F97" s="188"/>
      <c r="I97" s="16"/>
      <c r="J97" s="16"/>
      <c r="K97" s="19"/>
      <c r="L97" s="17"/>
      <c r="N97" s="16"/>
      <c r="O97" s="16"/>
      <c r="P97" s="19"/>
    </row>
    <row r="98" spans="6:18" ht="15">
      <c r="F98" s="188"/>
      <c r="I98" s="16"/>
      <c r="J98" s="16"/>
      <c r="K98" s="19"/>
      <c r="L98" s="17"/>
      <c r="N98" s="16"/>
      <c r="O98" s="16"/>
      <c r="P98" s="19"/>
      <c r="Q98" s="243" t="str">
        <f>NDPL!Q1</f>
        <v>APRIL-2021</v>
      </c>
      <c r="R98" s="243"/>
    </row>
    <row r="99" spans="1:16" ht="18.75" thickBot="1">
      <c r="A99" s="296" t="s">
        <v>227</v>
      </c>
      <c r="F99" s="188"/>
      <c r="G99" s="6"/>
      <c r="H99" s="6"/>
      <c r="I99" s="44" t="s">
        <v>7</v>
      </c>
      <c r="J99" s="17"/>
      <c r="K99" s="17"/>
      <c r="L99" s="17"/>
      <c r="M99" s="17"/>
      <c r="N99" s="44" t="s">
        <v>374</v>
      </c>
      <c r="O99" s="17"/>
      <c r="P99" s="17"/>
    </row>
    <row r="100" spans="1:17" ht="48" customHeight="1" thickBot="1" thickTop="1">
      <c r="A100" s="33" t="s">
        <v>8</v>
      </c>
      <c r="B100" s="30" t="s">
        <v>9</v>
      </c>
      <c r="C100" s="31" t="s">
        <v>1</v>
      </c>
      <c r="D100" s="31" t="s">
        <v>2</v>
      </c>
      <c r="E100" s="31" t="s">
        <v>3</v>
      </c>
      <c r="F100" s="31" t="s">
        <v>10</v>
      </c>
      <c r="G100" s="33" t="str">
        <f>NDPL!G5</f>
        <v>FINAL READING 30/04/2021</v>
      </c>
      <c r="H100" s="31" t="str">
        <f>NDPL!H5</f>
        <v>INTIAL READING 01/04/2021</v>
      </c>
      <c r="I100" s="31" t="s">
        <v>4</v>
      </c>
      <c r="J100" s="31" t="s">
        <v>5</v>
      </c>
      <c r="K100" s="31" t="s">
        <v>6</v>
      </c>
      <c r="L100" s="33" t="str">
        <f>NDPL!G5</f>
        <v>FINAL READING 30/04/2021</v>
      </c>
      <c r="M100" s="31" t="str">
        <f>NDPL!H5</f>
        <v>INTIAL READING 01/04/2021</v>
      </c>
      <c r="N100" s="31" t="s">
        <v>4</v>
      </c>
      <c r="O100" s="31" t="s">
        <v>5</v>
      </c>
      <c r="P100" s="31" t="s">
        <v>6</v>
      </c>
      <c r="Q100" s="32" t="s">
        <v>287</v>
      </c>
    </row>
    <row r="101" spans="1:16" ht="17.25" thickBot="1" thickTop="1">
      <c r="A101" s="5"/>
      <c r="B101" s="41"/>
      <c r="C101" s="4"/>
      <c r="D101" s="4"/>
      <c r="E101" s="4"/>
      <c r="F101" s="308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7" ht="15.75" customHeight="1" thickTop="1">
      <c r="A102" s="336"/>
      <c r="B102" s="345" t="s">
        <v>30</v>
      </c>
      <c r="C102" s="346"/>
      <c r="D102" s="79"/>
      <c r="E102" s="86"/>
      <c r="F102" s="309"/>
      <c r="G102" s="29"/>
      <c r="H102" s="23"/>
      <c r="I102" s="24"/>
      <c r="J102" s="24"/>
      <c r="K102" s="24"/>
      <c r="L102" s="22"/>
      <c r="M102" s="23"/>
      <c r="N102" s="24"/>
      <c r="O102" s="24"/>
      <c r="P102" s="24"/>
      <c r="Q102" s="142"/>
    </row>
    <row r="103" spans="1:17" s="421" customFormat="1" ht="15.75" customHeight="1">
      <c r="A103" s="338">
        <v>1</v>
      </c>
      <c r="B103" s="339" t="s">
        <v>31</v>
      </c>
      <c r="C103" s="342">
        <v>4864791</v>
      </c>
      <c r="D103" s="429" t="s">
        <v>12</v>
      </c>
      <c r="E103" s="430" t="s">
        <v>324</v>
      </c>
      <c r="F103" s="348">
        <v>-266.67</v>
      </c>
      <c r="G103" s="318">
        <v>995078</v>
      </c>
      <c r="H103" s="319">
        <v>995396</v>
      </c>
      <c r="I103" s="264">
        <f>G103-H103</f>
        <v>-318</v>
      </c>
      <c r="J103" s="264">
        <f>$F103*I103</f>
        <v>84801.06000000001</v>
      </c>
      <c r="K103" s="264">
        <f>J103/1000000</f>
        <v>0.08480106000000001</v>
      </c>
      <c r="L103" s="318">
        <v>999872</v>
      </c>
      <c r="M103" s="319">
        <v>999872</v>
      </c>
      <c r="N103" s="264">
        <f>L103-M103</f>
        <v>0</v>
      </c>
      <c r="O103" s="264">
        <f>$F103*N103</f>
        <v>0</v>
      </c>
      <c r="P103" s="264">
        <f>O103/1000000</f>
        <v>0</v>
      </c>
      <c r="Q103" s="450"/>
    </row>
    <row r="104" spans="1:17" s="421" customFormat="1" ht="15.75" customHeight="1">
      <c r="A104" s="338">
        <v>2</v>
      </c>
      <c r="B104" s="339" t="s">
        <v>32</v>
      </c>
      <c r="C104" s="342">
        <v>4864867</v>
      </c>
      <c r="D104" s="38" t="s">
        <v>12</v>
      </c>
      <c r="E104" s="39" t="s">
        <v>324</v>
      </c>
      <c r="F104" s="348">
        <v>-500</v>
      </c>
      <c r="G104" s="318">
        <v>2224</v>
      </c>
      <c r="H104" s="319">
        <v>2224</v>
      </c>
      <c r="I104" s="264">
        <f>G104-H104</f>
        <v>0</v>
      </c>
      <c r="J104" s="264">
        <f>$F104*I104</f>
        <v>0</v>
      </c>
      <c r="K104" s="264">
        <f>J104/1000000</f>
        <v>0</v>
      </c>
      <c r="L104" s="318">
        <v>275</v>
      </c>
      <c r="M104" s="319">
        <v>268</v>
      </c>
      <c r="N104" s="319">
        <f>L104-M104</f>
        <v>7</v>
      </c>
      <c r="O104" s="319">
        <f>$F104*N104</f>
        <v>-3500</v>
      </c>
      <c r="P104" s="319">
        <f>O104/1000000</f>
        <v>-0.0035</v>
      </c>
      <c r="Q104" s="425"/>
    </row>
    <row r="105" spans="1:17" s="421" customFormat="1" ht="15.75" customHeight="1">
      <c r="A105" s="338"/>
      <c r="B105" s="341" t="s">
        <v>353</v>
      </c>
      <c r="C105" s="342"/>
      <c r="D105" s="38"/>
      <c r="E105" s="39"/>
      <c r="F105" s="348"/>
      <c r="G105" s="318"/>
      <c r="H105" s="319"/>
      <c r="I105" s="264"/>
      <c r="J105" s="264"/>
      <c r="K105" s="264"/>
      <c r="L105" s="318"/>
      <c r="M105" s="319"/>
      <c r="N105" s="319"/>
      <c r="O105" s="319"/>
      <c r="P105" s="319"/>
      <c r="Q105" s="425"/>
    </row>
    <row r="106" spans="1:17" s="421" customFormat="1" ht="15">
      <c r="A106" s="338">
        <v>3</v>
      </c>
      <c r="B106" s="306" t="s">
        <v>103</v>
      </c>
      <c r="C106" s="342">
        <v>4865107</v>
      </c>
      <c r="D106" s="42" t="s">
        <v>12</v>
      </c>
      <c r="E106" s="39" t="s">
        <v>324</v>
      </c>
      <c r="F106" s="348">
        <v>-266.66</v>
      </c>
      <c r="G106" s="318">
        <v>2371</v>
      </c>
      <c r="H106" s="319">
        <v>2453</v>
      </c>
      <c r="I106" s="264">
        <f aca="true" t="shared" si="18" ref="I106:I114">G106-H106</f>
        <v>-82</v>
      </c>
      <c r="J106" s="264">
        <f aca="true" t="shared" si="19" ref="J106:J115">$F106*I106</f>
        <v>21866.120000000003</v>
      </c>
      <c r="K106" s="264">
        <f aca="true" t="shared" si="20" ref="K106:K115">J106/1000000</f>
        <v>0.021866120000000003</v>
      </c>
      <c r="L106" s="318">
        <v>2222</v>
      </c>
      <c r="M106" s="319">
        <v>2221</v>
      </c>
      <c r="N106" s="319">
        <f aca="true" t="shared" si="21" ref="N106:N114">L106-M106</f>
        <v>1</v>
      </c>
      <c r="O106" s="319">
        <f aca="true" t="shared" si="22" ref="O106:O115">$F106*N106</f>
        <v>-266.66</v>
      </c>
      <c r="P106" s="319">
        <f aca="true" t="shared" si="23" ref="P106:P115">O106/1000000</f>
        <v>-0.00026666</v>
      </c>
      <c r="Q106" s="451"/>
    </row>
    <row r="107" spans="1:17" s="421" customFormat="1" ht="15.75" customHeight="1">
      <c r="A107" s="338">
        <v>4</v>
      </c>
      <c r="B107" s="339" t="s">
        <v>104</v>
      </c>
      <c r="C107" s="342">
        <v>4865137</v>
      </c>
      <c r="D107" s="38" t="s">
        <v>12</v>
      </c>
      <c r="E107" s="39" t="s">
        <v>324</v>
      </c>
      <c r="F107" s="348">
        <v>-100</v>
      </c>
      <c r="G107" s="318">
        <v>112447</v>
      </c>
      <c r="H107" s="319">
        <v>112450</v>
      </c>
      <c r="I107" s="264">
        <f t="shared" si="18"/>
        <v>-3</v>
      </c>
      <c r="J107" s="264">
        <f t="shared" si="19"/>
        <v>300</v>
      </c>
      <c r="K107" s="264">
        <f t="shared" si="20"/>
        <v>0.0003</v>
      </c>
      <c r="L107" s="318">
        <v>152455</v>
      </c>
      <c r="M107" s="319">
        <v>152456</v>
      </c>
      <c r="N107" s="319">
        <f t="shared" si="21"/>
        <v>-1</v>
      </c>
      <c r="O107" s="319">
        <f t="shared" si="22"/>
        <v>100</v>
      </c>
      <c r="P107" s="319">
        <f t="shared" si="23"/>
        <v>0.0001</v>
      </c>
      <c r="Q107" s="425"/>
    </row>
    <row r="108" spans="1:17" s="421" customFormat="1" ht="15">
      <c r="A108" s="338">
        <v>5</v>
      </c>
      <c r="B108" s="339" t="s">
        <v>105</v>
      </c>
      <c r="C108" s="342">
        <v>4865136</v>
      </c>
      <c r="D108" s="38" t="s">
        <v>12</v>
      </c>
      <c r="E108" s="39" t="s">
        <v>324</v>
      </c>
      <c r="F108" s="348">
        <v>-200</v>
      </c>
      <c r="G108" s="318">
        <v>984099</v>
      </c>
      <c r="H108" s="319">
        <v>984464</v>
      </c>
      <c r="I108" s="264">
        <f t="shared" si="18"/>
        <v>-365</v>
      </c>
      <c r="J108" s="264">
        <f t="shared" si="19"/>
        <v>73000</v>
      </c>
      <c r="K108" s="264">
        <f t="shared" si="20"/>
        <v>0.073</v>
      </c>
      <c r="L108" s="318">
        <v>999329</v>
      </c>
      <c r="M108" s="319">
        <v>999329</v>
      </c>
      <c r="N108" s="319">
        <f t="shared" si="21"/>
        <v>0</v>
      </c>
      <c r="O108" s="319">
        <f t="shared" si="22"/>
        <v>0</v>
      </c>
      <c r="P108" s="319">
        <f t="shared" si="23"/>
        <v>0</v>
      </c>
      <c r="Q108" s="731"/>
    </row>
    <row r="109" spans="1:17" s="421" customFormat="1" ht="15">
      <c r="A109" s="338">
        <v>6</v>
      </c>
      <c r="B109" s="339" t="s">
        <v>106</v>
      </c>
      <c r="C109" s="342">
        <v>4865172</v>
      </c>
      <c r="D109" s="38" t="s">
        <v>12</v>
      </c>
      <c r="E109" s="39" t="s">
        <v>324</v>
      </c>
      <c r="F109" s="348">
        <v>-1000</v>
      </c>
      <c r="G109" s="318">
        <v>729</v>
      </c>
      <c r="H109" s="319">
        <v>673</v>
      </c>
      <c r="I109" s="264">
        <f>G109-H109</f>
        <v>56</v>
      </c>
      <c r="J109" s="264">
        <f>$F109*I109</f>
        <v>-56000</v>
      </c>
      <c r="K109" s="264">
        <f>J109/1000000</f>
        <v>-0.056</v>
      </c>
      <c r="L109" s="318">
        <v>22</v>
      </c>
      <c r="M109" s="319">
        <v>22</v>
      </c>
      <c r="N109" s="319">
        <f>L109-M109</f>
        <v>0</v>
      </c>
      <c r="O109" s="319">
        <f>$F109*N109</f>
        <v>0</v>
      </c>
      <c r="P109" s="319">
        <f>O109/1000000</f>
        <v>0</v>
      </c>
      <c r="Q109" s="643"/>
    </row>
    <row r="110" spans="1:17" s="421" customFormat="1" ht="15">
      <c r="A110" s="338">
        <v>7</v>
      </c>
      <c r="B110" s="339" t="s">
        <v>107</v>
      </c>
      <c r="C110" s="342">
        <v>4864968</v>
      </c>
      <c r="D110" s="38" t="s">
        <v>12</v>
      </c>
      <c r="E110" s="39" t="s">
        <v>324</v>
      </c>
      <c r="F110" s="348">
        <v>-800</v>
      </c>
      <c r="G110" s="318">
        <v>2463</v>
      </c>
      <c r="H110" s="319">
        <v>2423</v>
      </c>
      <c r="I110" s="264">
        <f t="shared" si="18"/>
        <v>40</v>
      </c>
      <c r="J110" s="264">
        <f t="shared" si="19"/>
        <v>-32000</v>
      </c>
      <c r="K110" s="264">
        <f t="shared" si="20"/>
        <v>-0.032</v>
      </c>
      <c r="L110" s="318">
        <v>2661</v>
      </c>
      <c r="M110" s="319">
        <v>2661</v>
      </c>
      <c r="N110" s="319">
        <f t="shared" si="21"/>
        <v>0</v>
      </c>
      <c r="O110" s="319">
        <f t="shared" si="22"/>
        <v>0</v>
      </c>
      <c r="P110" s="319">
        <f t="shared" si="23"/>
        <v>0</v>
      </c>
      <c r="Q110" s="435"/>
    </row>
    <row r="111" spans="1:17" s="421" customFormat="1" ht="15.75" customHeight="1">
      <c r="A111" s="338">
        <v>8</v>
      </c>
      <c r="B111" s="339" t="s">
        <v>349</v>
      </c>
      <c r="C111" s="342">
        <v>4865004</v>
      </c>
      <c r="D111" s="38" t="s">
        <v>12</v>
      </c>
      <c r="E111" s="39" t="s">
        <v>324</v>
      </c>
      <c r="F111" s="348">
        <v>-800</v>
      </c>
      <c r="G111" s="318">
        <v>3315</v>
      </c>
      <c r="H111" s="319">
        <v>3415</v>
      </c>
      <c r="I111" s="264">
        <f t="shared" si="18"/>
        <v>-100</v>
      </c>
      <c r="J111" s="264">
        <f t="shared" si="19"/>
        <v>80000</v>
      </c>
      <c r="K111" s="264">
        <f t="shared" si="20"/>
        <v>0.08</v>
      </c>
      <c r="L111" s="318">
        <v>1325</v>
      </c>
      <c r="M111" s="319">
        <v>1325</v>
      </c>
      <c r="N111" s="319">
        <f t="shared" si="21"/>
        <v>0</v>
      </c>
      <c r="O111" s="319">
        <f t="shared" si="22"/>
        <v>0</v>
      </c>
      <c r="P111" s="319">
        <f t="shared" si="23"/>
        <v>0</v>
      </c>
      <c r="Q111" s="451"/>
    </row>
    <row r="112" spans="1:17" s="421" customFormat="1" ht="15.75" customHeight="1">
      <c r="A112" s="338">
        <v>9</v>
      </c>
      <c r="B112" s="339" t="s">
        <v>371</v>
      </c>
      <c r="C112" s="342">
        <v>4865050</v>
      </c>
      <c r="D112" s="38" t="s">
        <v>12</v>
      </c>
      <c r="E112" s="39" t="s">
        <v>324</v>
      </c>
      <c r="F112" s="348">
        <v>-800</v>
      </c>
      <c r="G112" s="318">
        <v>985377</v>
      </c>
      <c r="H112" s="319">
        <v>985957</v>
      </c>
      <c r="I112" s="264">
        <f>G112-H112</f>
        <v>-580</v>
      </c>
      <c r="J112" s="264">
        <f t="shared" si="19"/>
        <v>464000</v>
      </c>
      <c r="K112" s="264">
        <f t="shared" si="20"/>
        <v>0.464</v>
      </c>
      <c r="L112" s="318">
        <v>998685</v>
      </c>
      <c r="M112" s="319">
        <v>998688</v>
      </c>
      <c r="N112" s="319">
        <f>L112-M112</f>
        <v>-3</v>
      </c>
      <c r="O112" s="319">
        <f t="shared" si="22"/>
        <v>2400</v>
      </c>
      <c r="P112" s="319">
        <f t="shared" si="23"/>
        <v>0.0024</v>
      </c>
      <c r="Q112" s="425"/>
    </row>
    <row r="113" spans="1:17" s="421" customFormat="1" ht="15.75" customHeight="1">
      <c r="A113" s="338">
        <v>10</v>
      </c>
      <c r="B113" s="339" t="s">
        <v>370</v>
      </c>
      <c r="C113" s="342">
        <v>4864998</v>
      </c>
      <c r="D113" s="38" t="s">
        <v>12</v>
      </c>
      <c r="E113" s="39" t="s">
        <v>324</v>
      </c>
      <c r="F113" s="348">
        <v>-800</v>
      </c>
      <c r="G113" s="318">
        <v>953477</v>
      </c>
      <c r="H113" s="319">
        <v>953789</v>
      </c>
      <c r="I113" s="264">
        <f t="shared" si="18"/>
        <v>-312</v>
      </c>
      <c r="J113" s="264">
        <f t="shared" si="19"/>
        <v>249600</v>
      </c>
      <c r="K113" s="264">
        <f t="shared" si="20"/>
        <v>0.2496</v>
      </c>
      <c r="L113" s="318">
        <v>979832</v>
      </c>
      <c r="M113" s="319">
        <v>979887</v>
      </c>
      <c r="N113" s="319">
        <f t="shared" si="21"/>
        <v>-55</v>
      </c>
      <c r="O113" s="319">
        <f t="shared" si="22"/>
        <v>44000</v>
      </c>
      <c r="P113" s="319">
        <f t="shared" si="23"/>
        <v>0.044</v>
      </c>
      <c r="Q113" s="425"/>
    </row>
    <row r="114" spans="1:17" s="421" customFormat="1" ht="15.75" customHeight="1">
      <c r="A114" s="338">
        <v>11</v>
      </c>
      <c r="B114" s="339" t="s">
        <v>364</v>
      </c>
      <c r="C114" s="342">
        <v>4864993</v>
      </c>
      <c r="D114" s="158" t="s">
        <v>12</v>
      </c>
      <c r="E114" s="246" t="s">
        <v>324</v>
      </c>
      <c r="F114" s="348">
        <v>-800</v>
      </c>
      <c r="G114" s="318">
        <v>956088</v>
      </c>
      <c r="H114" s="319">
        <v>957045</v>
      </c>
      <c r="I114" s="264">
        <f t="shared" si="18"/>
        <v>-957</v>
      </c>
      <c r="J114" s="264">
        <f t="shared" si="19"/>
        <v>765600</v>
      </c>
      <c r="K114" s="264">
        <f t="shared" si="20"/>
        <v>0.7656</v>
      </c>
      <c r="L114" s="318">
        <v>989748</v>
      </c>
      <c r="M114" s="319">
        <v>989754</v>
      </c>
      <c r="N114" s="319">
        <f t="shared" si="21"/>
        <v>-6</v>
      </c>
      <c r="O114" s="319">
        <f t="shared" si="22"/>
        <v>4800</v>
      </c>
      <c r="P114" s="319">
        <f t="shared" si="23"/>
        <v>0.0048</v>
      </c>
      <c r="Q114" s="426"/>
    </row>
    <row r="115" spans="1:17" s="421" customFormat="1" ht="15.75" customHeight="1">
      <c r="A115" s="338">
        <v>12</v>
      </c>
      <c r="B115" s="339" t="s">
        <v>406</v>
      </c>
      <c r="C115" s="342">
        <v>5128403</v>
      </c>
      <c r="D115" s="158" t="s">
        <v>12</v>
      </c>
      <c r="E115" s="246" t="s">
        <v>324</v>
      </c>
      <c r="F115" s="348">
        <v>-2000</v>
      </c>
      <c r="G115" s="318">
        <v>994687</v>
      </c>
      <c r="H115" s="319">
        <v>994918</v>
      </c>
      <c r="I115" s="264">
        <f>G115-H115</f>
        <v>-231</v>
      </c>
      <c r="J115" s="264">
        <f t="shared" si="19"/>
        <v>462000</v>
      </c>
      <c r="K115" s="264">
        <f t="shared" si="20"/>
        <v>0.462</v>
      </c>
      <c r="L115" s="318">
        <v>999537</v>
      </c>
      <c r="M115" s="319">
        <v>999538</v>
      </c>
      <c r="N115" s="319">
        <f>L115-M115</f>
        <v>-1</v>
      </c>
      <c r="O115" s="319">
        <f t="shared" si="22"/>
        <v>2000</v>
      </c>
      <c r="P115" s="319">
        <f t="shared" si="23"/>
        <v>0.002</v>
      </c>
      <c r="Q115" s="452"/>
    </row>
    <row r="116" spans="1:17" s="421" customFormat="1" ht="15.75" customHeight="1">
      <c r="A116" s="338"/>
      <c r="B116" s="340" t="s">
        <v>354</v>
      </c>
      <c r="C116" s="342"/>
      <c r="D116" s="42"/>
      <c r="E116" s="42"/>
      <c r="F116" s="348"/>
      <c r="G116" s="318"/>
      <c r="H116" s="319"/>
      <c r="I116" s="264"/>
      <c r="J116" s="264"/>
      <c r="K116" s="264"/>
      <c r="L116" s="318"/>
      <c r="M116" s="319"/>
      <c r="N116" s="319"/>
      <c r="O116" s="319"/>
      <c r="P116" s="319"/>
      <c r="Q116" s="425"/>
    </row>
    <row r="117" spans="1:17" s="421" customFormat="1" ht="15.75" customHeight="1">
      <c r="A117" s="338">
        <v>13</v>
      </c>
      <c r="B117" s="339" t="s">
        <v>108</v>
      </c>
      <c r="C117" s="342">
        <v>4864949</v>
      </c>
      <c r="D117" s="38" t="s">
        <v>12</v>
      </c>
      <c r="E117" s="39" t="s">
        <v>324</v>
      </c>
      <c r="F117" s="348">
        <v>-2000</v>
      </c>
      <c r="G117" s="318">
        <v>991059</v>
      </c>
      <c r="H117" s="319">
        <v>991515</v>
      </c>
      <c r="I117" s="264">
        <f>G117-H117</f>
        <v>-456</v>
      </c>
      <c r="J117" s="264">
        <f>$F117*I117</f>
        <v>912000</v>
      </c>
      <c r="K117" s="264">
        <f>J117/1000000</f>
        <v>0.912</v>
      </c>
      <c r="L117" s="318">
        <v>999488</v>
      </c>
      <c r="M117" s="319">
        <v>999488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436"/>
    </row>
    <row r="118" spans="1:17" s="421" customFormat="1" ht="15.75" customHeight="1">
      <c r="A118" s="338">
        <v>14</v>
      </c>
      <c r="B118" s="339" t="s">
        <v>109</v>
      </c>
      <c r="C118" s="342">
        <v>4865016</v>
      </c>
      <c r="D118" s="38" t="s">
        <v>12</v>
      </c>
      <c r="E118" s="39" t="s">
        <v>324</v>
      </c>
      <c r="F118" s="348">
        <v>-800</v>
      </c>
      <c r="G118" s="318">
        <v>7</v>
      </c>
      <c r="H118" s="319">
        <v>7</v>
      </c>
      <c r="I118" s="264">
        <v>0</v>
      </c>
      <c r="J118" s="264">
        <v>0</v>
      </c>
      <c r="K118" s="264">
        <v>0</v>
      </c>
      <c r="L118" s="318">
        <v>999722</v>
      </c>
      <c r="M118" s="319">
        <v>999722</v>
      </c>
      <c r="N118" s="264">
        <v>0</v>
      </c>
      <c r="O118" s="264">
        <v>0</v>
      </c>
      <c r="P118" s="264">
        <v>0</v>
      </c>
      <c r="Q118" s="436"/>
    </row>
    <row r="119" spans="1:17" s="421" customFormat="1" ht="15.75" customHeight="1">
      <c r="A119" s="338"/>
      <c r="B119" s="341" t="s">
        <v>110</v>
      </c>
      <c r="C119" s="342"/>
      <c r="D119" s="38"/>
      <c r="E119" s="38"/>
      <c r="F119" s="348"/>
      <c r="G119" s="318"/>
      <c r="H119" s="319"/>
      <c r="I119" s="264"/>
      <c r="J119" s="264"/>
      <c r="K119" s="264"/>
      <c r="L119" s="318"/>
      <c r="M119" s="319"/>
      <c r="N119" s="319"/>
      <c r="O119" s="319"/>
      <c r="P119" s="319"/>
      <c r="Q119" s="425"/>
    </row>
    <row r="120" spans="1:17" s="421" customFormat="1" ht="15.75" customHeight="1">
      <c r="A120" s="338">
        <v>15</v>
      </c>
      <c r="B120" s="306" t="s">
        <v>42</v>
      </c>
      <c r="C120" s="342">
        <v>4864843</v>
      </c>
      <c r="D120" s="42" t="s">
        <v>12</v>
      </c>
      <c r="E120" s="39" t="s">
        <v>324</v>
      </c>
      <c r="F120" s="348">
        <v>-1000</v>
      </c>
      <c r="G120" s="318">
        <v>998534</v>
      </c>
      <c r="H120" s="319">
        <v>998534</v>
      </c>
      <c r="I120" s="264">
        <f>G120-H120</f>
        <v>0</v>
      </c>
      <c r="J120" s="264">
        <f>$F120*I120</f>
        <v>0</v>
      </c>
      <c r="K120" s="264">
        <f>J120/1000000</f>
        <v>0</v>
      </c>
      <c r="L120" s="318">
        <v>26398</v>
      </c>
      <c r="M120" s="319">
        <v>26388</v>
      </c>
      <c r="N120" s="319">
        <f>L120-M120</f>
        <v>10</v>
      </c>
      <c r="O120" s="319">
        <f>$F120*N120</f>
        <v>-10000</v>
      </c>
      <c r="P120" s="319">
        <f>O120/1000000</f>
        <v>-0.01</v>
      </c>
      <c r="Q120" s="425"/>
    </row>
    <row r="121" spans="1:17" s="421" customFormat="1" ht="15.75" customHeight="1">
      <c r="A121" s="338"/>
      <c r="B121" s="341" t="s">
        <v>43</v>
      </c>
      <c r="C121" s="342"/>
      <c r="D121" s="38"/>
      <c r="E121" s="38"/>
      <c r="F121" s="348"/>
      <c r="G121" s="318"/>
      <c r="H121" s="319"/>
      <c r="I121" s="264"/>
      <c r="J121" s="264"/>
      <c r="K121" s="264"/>
      <c r="L121" s="318"/>
      <c r="M121" s="319"/>
      <c r="N121" s="319"/>
      <c r="O121" s="319"/>
      <c r="P121" s="319"/>
      <c r="Q121" s="425"/>
    </row>
    <row r="122" spans="1:17" s="421" customFormat="1" ht="15.75" customHeight="1">
      <c r="A122" s="338">
        <v>16</v>
      </c>
      <c r="B122" s="339" t="s">
        <v>76</v>
      </c>
      <c r="C122" s="342">
        <v>5295200</v>
      </c>
      <c r="D122" s="38" t="s">
        <v>12</v>
      </c>
      <c r="E122" s="39" t="s">
        <v>324</v>
      </c>
      <c r="F122" s="348">
        <v>-100</v>
      </c>
      <c r="G122" s="318">
        <v>999735</v>
      </c>
      <c r="H122" s="319">
        <v>999813</v>
      </c>
      <c r="I122" s="264">
        <f>G122-H122</f>
        <v>-78</v>
      </c>
      <c r="J122" s="264">
        <f>$F122*I122</f>
        <v>7800</v>
      </c>
      <c r="K122" s="264">
        <f>J122/1000000</f>
        <v>0.0078</v>
      </c>
      <c r="L122" s="318">
        <v>999996</v>
      </c>
      <c r="M122" s="319">
        <v>999996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25"/>
    </row>
    <row r="123" spans="1:17" ht="15.75" customHeight="1">
      <c r="A123" s="338"/>
      <c r="B123" s="340" t="s">
        <v>46</v>
      </c>
      <c r="C123" s="326"/>
      <c r="D123" s="42"/>
      <c r="E123" s="42"/>
      <c r="F123" s="348"/>
      <c r="G123" s="318"/>
      <c r="H123" s="319"/>
      <c r="I123" s="367"/>
      <c r="J123" s="367"/>
      <c r="K123" s="365"/>
      <c r="L123" s="318"/>
      <c r="M123" s="319"/>
      <c r="N123" s="366"/>
      <c r="O123" s="366"/>
      <c r="P123" s="317"/>
      <c r="Q123" s="178"/>
    </row>
    <row r="124" spans="1:17" ht="15.75" customHeight="1">
      <c r="A124" s="338"/>
      <c r="B124" s="340" t="s">
        <v>47</v>
      </c>
      <c r="C124" s="326"/>
      <c r="D124" s="42"/>
      <c r="E124" s="42"/>
      <c r="F124" s="348"/>
      <c r="G124" s="318"/>
      <c r="H124" s="319"/>
      <c r="I124" s="367"/>
      <c r="J124" s="367"/>
      <c r="K124" s="365"/>
      <c r="L124" s="318"/>
      <c r="M124" s="319"/>
      <c r="N124" s="366"/>
      <c r="O124" s="366"/>
      <c r="P124" s="317"/>
      <c r="Q124" s="178"/>
    </row>
    <row r="125" spans="1:17" ht="15.75" customHeight="1">
      <c r="A125" s="344"/>
      <c r="B125" s="347" t="s">
        <v>60</v>
      </c>
      <c r="C125" s="342"/>
      <c r="D125" s="42"/>
      <c r="E125" s="42"/>
      <c r="F125" s="348"/>
      <c r="G125" s="318"/>
      <c r="H125" s="319"/>
      <c r="I125" s="365"/>
      <c r="J125" s="365"/>
      <c r="K125" s="365"/>
      <c r="L125" s="318"/>
      <c r="M125" s="319"/>
      <c r="N125" s="317"/>
      <c r="O125" s="317"/>
      <c r="P125" s="317"/>
      <c r="Q125" s="178"/>
    </row>
    <row r="126" spans="1:17" s="421" customFormat="1" ht="17.25" customHeight="1">
      <c r="A126" s="338">
        <v>17</v>
      </c>
      <c r="B126" s="462" t="s">
        <v>61</v>
      </c>
      <c r="C126" s="342">
        <v>4865088</v>
      </c>
      <c r="D126" s="38" t="s">
        <v>12</v>
      </c>
      <c r="E126" s="39" t="s">
        <v>324</v>
      </c>
      <c r="F126" s="348">
        <v>-166.66</v>
      </c>
      <c r="G126" s="318">
        <v>1412</v>
      </c>
      <c r="H126" s="319">
        <v>1412</v>
      </c>
      <c r="I126" s="264">
        <f>G126-H126</f>
        <v>0</v>
      </c>
      <c r="J126" s="264">
        <f>$F126*I126</f>
        <v>0</v>
      </c>
      <c r="K126" s="264">
        <f>J126/1000000</f>
        <v>0</v>
      </c>
      <c r="L126" s="318">
        <v>7172</v>
      </c>
      <c r="M126" s="319">
        <v>7172</v>
      </c>
      <c r="N126" s="319">
        <f>L126-M126</f>
        <v>0</v>
      </c>
      <c r="O126" s="319">
        <f>$F126*N126</f>
        <v>0</v>
      </c>
      <c r="P126" s="319">
        <f>O126/1000000</f>
        <v>0</v>
      </c>
      <c r="Q126" s="451"/>
    </row>
    <row r="127" spans="1:17" s="421" customFormat="1" ht="15.75" customHeight="1">
      <c r="A127" s="338">
        <v>18</v>
      </c>
      <c r="B127" s="462" t="s">
        <v>62</v>
      </c>
      <c r="C127" s="342">
        <v>4902579</v>
      </c>
      <c r="D127" s="38" t="s">
        <v>12</v>
      </c>
      <c r="E127" s="39" t="s">
        <v>324</v>
      </c>
      <c r="F127" s="348">
        <v>-500</v>
      </c>
      <c r="G127" s="318">
        <v>999798</v>
      </c>
      <c r="H127" s="319">
        <v>999798</v>
      </c>
      <c r="I127" s="264">
        <f>G127-H127</f>
        <v>0</v>
      </c>
      <c r="J127" s="264">
        <f>$F127*I127</f>
        <v>0</v>
      </c>
      <c r="K127" s="264">
        <f>J127/1000000</f>
        <v>0</v>
      </c>
      <c r="L127" s="318">
        <v>2134</v>
      </c>
      <c r="M127" s="319">
        <v>2125</v>
      </c>
      <c r="N127" s="319">
        <f>L127-M127</f>
        <v>9</v>
      </c>
      <c r="O127" s="319">
        <f>$F127*N127</f>
        <v>-4500</v>
      </c>
      <c r="P127" s="319">
        <f>O127/1000000</f>
        <v>-0.0045</v>
      </c>
      <c r="Q127" s="425"/>
    </row>
    <row r="128" spans="1:17" s="421" customFormat="1" ht="15.75" customHeight="1">
      <c r="A128" s="338">
        <v>19</v>
      </c>
      <c r="B128" s="462" t="s">
        <v>63</v>
      </c>
      <c r="C128" s="342">
        <v>4902585</v>
      </c>
      <c r="D128" s="38" t="s">
        <v>12</v>
      </c>
      <c r="E128" s="39" t="s">
        <v>324</v>
      </c>
      <c r="F128" s="348">
        <v>-666.67</v>
      </c>
      <c r="G128" s="318">
        <v>2409</v>
      </c>
      <c r="H128" s="319">
        <v>2409</v>
      </c>
      <c r="I128" s="319">
        <f>G128-H128</f>
        <v>0</v>
      </c>
      <c r="J128" s="319">
        <f>$F128*I128</f>
        <v>0</v>
      </c>
      <c r="K128" s="320">
        <f>J128/1000000</f>
        <v>0</v>
      </c>
      <c r="L128" s="318">
        <v>448</v>
      </c>
      <c r="M128" s="319">
        <v>448</v>
      </c>
      <c r="N128" s="319">
        <f>L128-M128</f>
        <v>0</v>
      </c>
      <c r="O128" s="319">
        <f>$F128*N128</f>
        <v>0</v>
      </c>
      <c r="P128" s="320">
        <f>O128/1000000</f>
        <v>0</v>
      </c>
      <c r="Q128" s="425"/>
    </row>
    <row r="129" spans="1:17" s="421" customFormat="1" ht="15.75" customHeight="1">
      <c r="A129" s="338"/>
      <c r="B129" s="462"/>
      <c r="C129" s="342"/>
      <c r="D129" s="38"/>
      <c r="E129" s="39"/>
      <c r="F129" s="348"/>
      <c r="G129" s="318"/>
      <c r="H129" s="319"/>
      <c r="I129" s="319"/>
      <c r="J129" s="319"/>
      <c r="K129" s="320">
        <v>0</v>
      </c>
      <c r="L129" s="318"/>
      <c r="M129" s="319"/>
      <c r="N129" s="319"/>
      <c r="O129" s="319"/>
      <c r="P129" s="320">
        <v>-0.0025</v>
      </c>
      <c r="Q129" s="425" t="s">
        <v>486</v>
      </c>
    </row>
    <row r="130" spans="1:17" s="421" customFormat="1" ht="15.75" customHeight="1">
      <c r="A130" s="338"/>
      <c r="B130" s="462"/>
      <c r="C130" s="342">
        <v>4902526</v>
      </c>
      <c r="D130" s="38" t="s">
        <v>12</v>
      </c>
      <c r="E130" s="39" t="s">
        <v>324</v>
      </c>
      <c r="F130" s="348">
        <v>-500</v>
      </c>
      <c r="G130" s="318">
        <v>0</v>
      </c>
      <c r="H130" s="319">
        <v>0</v>
      </c>
      <c r="I130" s="319">
        <f>G130-H130</f>
        <v>0</v>
      </c>
      <c r="J130" s="319">
        <f>$F130*I130</f>
        <v>0</v>
      </c>
      <c r="K130" s="320">
        <f>J130/1000000</f>
        <v>0</v>
      </c>
      <c r="L130" s="318">
        <v>25</v>
      </c>
      <c r="M130" s="319">
        <v>0</v>
      </c>
      <c r="N130" s="319">
        <f>L130-M130</f>
        <v>25</v>
      </c>
      <c r="O130" s="319">
        <f>$F130*N130</f>
        <v>-12500</v>
      </c>
      <c r="P130" s="320">
        <f>O130/1000000</f>
        <v>-0.0125</v>
      </c>
      <c r="Q130" s="425" t="s">
        <v>487</v>
      </c>
    </row>
    <row r="131" spans="1:17" s="421" customFormat="1" ht="15.75" customHeight="1">
      <c r="A131" s="338">
        <v>20</v>
      </c>
      <c r="B131" s="462" t="s">
        <v>64</v>
      </c>
      <c r="C131" s="342">
        <v>4865090</v>
      </c>
      <c r="D131" s="38" t="s">
        <v>12</v>
      </c>
      <c r="E131" s="39" t="s">
        <v>324</v>
      </c>
      <c r="F131" s="646">
        <v>-500</v>
      </c>
      <c r="G131" s="318">
        <v>1017</v>
      </c>
      <c r="H131" s="319">
        <v>1017</v>
      </c>
      <c r="I131" s="264">
        <f>G131-H131</f>
        <v>0</v>
      </c>
      <c r="J131" s="264">
        <f>$F131*I131</f>
        <v>0</v>
      </c>
      <c r="K131" s="264">
        <f>J131/1000000</f>
        <v>0</v>
      </c>
      <c r="L131" s="318">
        <v>641</v>
      </c>
      <c r="M131" s="319">
        <v>549</v>
      </c>
      <c r="N131" s="319">
        <f>L131-M131</f>
        <v>92</v>
      </c>
      <c r="O131" s="319">
        <f>$F131*N131</f>
        <v>-46000</v>
      </c>
      <c r="P131" s="319">
        <f>O131/1000000</f>
        <v>-0.046</v>
      </c>
      <c r="Q131" s="425"/>
    </row>
    <row r="132" spans="1:17" s="421" customFormat="1" ht="15.75" customHeight="1">
      <c r="A132" s="338"/>
      <c r="B132" s="347" t="s">
        <v>30</v>
      </c>
      <c r="C132" s="342"/>
      <c r="D132" s="42"/>
      <c r="E132" s="42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5"/>
    </row>
    <row r="133" spans="1:17" s="421" customFormat="1" ht="15.75" customHeight="1">
      <c r="A133" s="338">
        <v>21</v>
      </c>
      <c r="B133" s="737" t="s">
        <v>65</v>
      </c>
      <c r="C133" s="342">
        <v>4864797</v>
      </c>
      <c r="D133" s="38" t="s">
        <v>12</v>
      </c>
      <c r="E133" s="39" t="s">
        <v>324</v>
      </c>
      <c r="F133" s="348">
        <v>-100</v>
      </c>
      <c r="G133" s="318">
        <v>59886</v>
      </c>
      <c r="H133" s="319">
        <v>59748</v>
      </c>
      <c r="I133" s="264">
        <f>G133-H133</f>
        <v>138</v>
      </c>
      <c r="J133" s="264">
        <f>$F133*I133</f>
        <v>-13800</v>
      </c>
      <c r="K133" s="264">
        <f>J133/1000000</f>
        <v>-0.0138</v>
      </c>
      <c r="L133" s="318">
        <v>1738</v>
      </c>
      <c r="M133" s="319">
        <v>1738</v>
      </c>
      <c r="N133" s="319">
        <f>L133-M133</f>
        <v>0</v>
      </c>
      <c r="O133" s="319">
        <f>$F133*N133</f>
        <v>0</v>
      </c>
      <c r="P133" s="319">
        <f>O133/1000000</f>
        <v>0</v>
      </c>
      <c r="Q133" s="425"/>
    </row>
    <row r="134" spans="1:17" s="421" customFormat="1" ht="15.75" customHeight="1">
      <c r="A134" s="338">
        <v>22</v>
      </c>
      <c r="B134" s="737" t="s">
        <v>134</v>
      </c>
      <c r="C134" s="342">
        <v>4865074</v>
      </c>
      <c r="D134" s="38" t="s">
        <v>12</v>
      </c>
      <c r="E134" s="39" t="s">
        <v>324</v>
      </c>
      <c r="F134" s="348">
        <v>-133.33</v>
      </c>
      <c r="G134" s="318">
        <v>999702</v>
      </c>
      <c r="H134" s="319">
        <v>999703</v>
      </c>
      <c r="I134" s="264">
        <f>G134-H134</f>
        <v>-1</v>
      </c>
      <c r="J134" s="264">
        <f>$F134*I134</f>
        <v>133.33</v>
      </c>
      <c r="K134" s="264">
        <f>J134/1000000</f>
        <v>0.00013333</v>
      </c>
      <c r="L134" s="318">
        <v>413</v>
      </c>
      <c r="M134" s="319">
        <v>399</v>
      </c>
      <c r="N134" s="319">
        <f>L134-M134</f>
        <v>14</v>
      </c>
      <c r="O134" s="319">
        <f>$F134*N134</f>
        <v>-1866.6200000000001</v>
      </c>
      <c r="P134" s="319">
        <f>O134/1000000</f>
        <v>-0.00186662</v>
      </c>
      <c r="Q134" s="425"/>
    </row>
    <row r="135" spans="1:17" s="421" customFormat="1" ht="15.75" customHeight="1">
      <c r="A135" s="338"/>
      <c r="B135" s="347" t="s">
        <v>460</v>
      </c>
      <c r="C135" s="342"/>
      <c r="D135" s="38"/>
      <c r="E135" s="39"/>
      <c r="F135" s="348"/>
      <c r="G135" s="318"/>
      <c r="H135" s="319"/>
      <c r="I135" s="264"/>
      <c r="J135" s="264"/>
      <c r="K135" s="264"/>
      <c r="L135" s="318"/>
      <c r="M135" s="319"/>
      <c r="N135" s="319"/>
      <c r="O135" s="319"/>
      <c r="P135" s="319"/>
      <c r="Q135" s="425"/>
    </row>
    <row r="136" spans="1:17" s="421" customFormat="1" ht="14.25" customHeight="1">
      <c r="A136" s="338">
        <v>23</v>
      </c>
      <c r="B136" s="339" t="s">
        <v>59</v>
      </c>
      <c r="C136" s="342">
        <v>4902568</v>
      </c>
      <c r="D136" s="38" t="s">
        <v>12</v>
      </c>
      <c r="E136" s="39" t="s">
        <v>324</v>
      </c>
      <c r="F136" s="348">
        <v>-100</v>
      </c>
      <c r="G136" s="318">
        <v>994757</v>
      </c>
      <c r="H136" s="319">
        <v>995053</v>
      </c>
      <c r="I136" s="264">
        <f>G136-H136</f>
        <v>-296</v>
      </c>
      <c r="J136" s="264">
        <f>$F136*I136</f>
        <v>29600</v>
      </c>
      <c r="K136" s="264">
        <f>J136/1000000</f>
        <v>0.0296</v>
      </c>
      <c r="L136" s="318">
        <v>3174</v>
      </c>
      <c r="M136" s="319">
        <v>3174</v>
      </c>
      <c r="N136" s="319">
        <f>L136-M136</f>
        <v>0</v>
      </c>
      <c r="O136" s="319">
        <f>$F136*N136</f>
        <v>0</v>
      </c>
      <c r="P136" s="319">
        <f>O136/1000000</f>
        <v>0</v>
      </c>
      <c r="Q136" s="425"/>
    </row>
    <row r="137" spans="1:17" s="421" customFormat="1" ht="15.75" customHeight="1">
      <c r="A137" s="338"/>
      <c r="B137" s="341" t="s">
        <v>67</v>
      </c>
      <c r="C137" s="342"/>
      <c r="D137" s="38"/>
      <c r="E137" s="38"/>
      <c r="F137" s="348"/>
      <c r="G137" s="318"/>
      <c r="H137" s="319"/>
      <c r="I137" s="264"/>
      <c r="J137" s="264"/>
      <c r="K137" s="264"/>
      <c r="L137" s="318"/>
      <c r="M137" s="319"/>
      <c r="N137" s="319"/>
      <c r="O137" s="319"/>
      <c r="P137" s="319"/>
      <c r="Q137" s="425"/>
    </row>
    <row r="138" spans="1:17" s="421" customFormat="1" ht="15.75" customHeight="1">
      <c r="A138" s="338">
        <v>24</v>
      </c>
      <c r="B138" s="339" t="s">
        <v>68</v>
      </c>
      <c r="C138" s="342">
        <v>4902540</v>
      </c>
      <c r="D138" s="38" t="s">
        <v>12</v>
      </c>
      <c r="E138" s="39" t="s">
        <v>324</v>
      </c>
      <c r="F138" s="348">
        <v>-100</v>
      </c>
      <c r="G138" s="318">
        <v>8021</v>
      </c>
      <c r="H138" s="319">
        <v>8021</v>
      </c>
      <c r="I138" s="264">
        <f>G138-H138</f>
        <v>0</v>
      </c>
      <c r="J138" s="264">
        <f>$F138*I138</f>
        <v>0</v>
      </c>
      <c r="K138" s="264">
        <f>J138/1000000</f>
        <v>0</v>
      </c>
      <c r="L138" s="318">
        <v>13300</v>
      </c>
      <c r="M138" s="319">
        <v>13185</v>
      </c>
      <c r="N138" s="319">
        <f>L138-M138</f>
        <v>115</v>
      </c>
      <c r="O138" s="319">
        <f>$F138*N138</f>
        <v>-11500</v>
      </c>
      <c r="P138" s="319">
        <f>O138/1000000</f>
        <v>-0.0115</v>
      </c>
      <c r="Q138" s="436"/>
    </row>
    <row r="139" spans="1:17" s="421" customFormat="1" ht="15.75" customHeight="1">
      <c r="A139" s="338">
        <v>25</v>
      </c>
      <c r="B139" s="339" t="s">
        <v>69</v>
      </c>
      <c r="C139" s="342">
        <v>4902520</v>
      </c>
      <c r="D139" s="38" t="s">
        <v>12</v>
      </c>
      <c r="E139" s="39" t="s">
        <v>324</v>
      </c>
      <c r="F139" s="342">
        <v>-100</v>
      </c>
      <c r="G139" s="318">
        <v>10819</v>
      </c>
      <c r="H139" s="319">
        <v>10819</v>
      </c>
      <c r="I139" s="264">
        <f>G139-H139</f>
        <v>0</v>
      </c>
      <c r="J139" s="264">
        <f>$F139*I139</f>
        <v>0</v>
      </c>
      <c r="K139" s="264">
        <f>J139/1000000</f>
        <v>0</v>
      </c>
      <c r="L139" s="318">
        <v>3962</v>
      </c>
      <c r="M139" s="319">
        <v>3638</v>
      </c>
      <c r="N139" s="319">
        <f>L139-M139</f>
        <v>324</v>
      </c>
      <c r="O139" s="319">
        <f>$F139*N139</f>
        <v>-32400</v>
      </c>
      <c r="P139" s="319">
        <f>O139/1000000</f>
        <v>-0.0324</v>
      </c>
      <c r="Q139" s="639"/>
    </row>
    <row r="140" spans="1:17" s="421" customFormat="1" ht="15.75" customHeight="1">
      <c r="A140" s="318">
        <v>26</v>
      </c>
      <c r="B140" s="745" t="s">
        <v>70</v>
      </c>
      <c r="C140" s="342">
        <v>4902536</v>
      </c>
      <c r="D140" s="38" t="s">
        <v>12</v>
      </c>
      <c r="E140" s="39" t="s">
        <v>324</v>
      </c>
      <c r="F140" s="342">
        <v>-100</v>
      </c>
      <c r="G140" s="318">
        <v>29838</v>
      </c>
      <c r="H140" s="319">
        <v>29838</v>
      </c>
      <c r="I140" s="319">
        <f>G140-H140</f>
        <v>0</v>
      </c>
      <c r="J140" s="319">
        <f>$F140*I140</f>
        <v>0</v>
      </c>
      <c r="K140" s="319">
        <f>J140/1000000</f>
        <v>0</v>
      </c>
      <c r="L140" s="318">
        <v>9523</v>
      </c>
      <c r="M140" s="319">
        <v>9210</v>
      </c>
      <c r="N140" s="319">
        <f>L140-M140</f>
        <v>313</v>
      </c>
      <c r="O140" s="319">
        <f>$F140*N140</f>
        <v>-31300</v>
      </c>
      <c r="P140" s="319">
        <f>O140/1000000</f>
        <v>-0.0313</v>
      </c>
      <c r="Q140" s="639"/>
    </row>
    <row r="141" spans="2:17" s="421" customFormat="1" ht="15.75" customHeight="1">
      <c r="B141" s="746" t="s">
        <v>466</v>
      </c>
      <c r="C141" s="677"/>
      <c r="D141" s="722"/>
      <c r="E141" s="723"/>
      <c r="F141" s="677"/>
      <c r="G141" s="318"/>
      <c r="H141" s="319"/>
      <c r="I141" s="671"/>
      <c r="J141" s="671"/>
      <c r="K141" s="724"/>
      <c r="L141" s="318"/>
      <c r="M141" s="319"/>
      <c r="N141" s="671"/>
      <c r="O141" s="671"/>
      <c r="P141" s="674"/>
      <c r="Q141" s="452"/>
    </row>
    <row r="142" spans="1:17" s="828" customFormat="1" ht="15.75" customHeight="1">
      <c r="A142" s="829">
        <v>27</v>
      </c>
      <c r="B142" s="830" t="s">
        <v>457</v>
      </c>
      <c r="C142" s="831" t="s">
        <v>465</v>
      </c>
      <c r="D142" s="832" t="s">
        <v>463</v>
      </c>
      <c r="E142" s="833" t="s">
        <v>324</v>
      </c>
      <c r="F142" s="834">
        <v>1</v>
      </c>
      <c r="G142" s="820">
        <v>27860</v>
      </c>
      <c r="H142" s="835">
        <v>24320</v>
      </c>
      <c r="I142" s="836">
        <f>G142-H142</f>
        <v>3540</v>
      </c>
      <c r="J142" s="836">
        <f>$F142*I142</f>
        <v>3540</v>
      </c>
      <c r="K142" s="837">
        <f>J142/1000000</f>
        <v>0.00354</v>
      </c>
      <c r="L142" s="820">
        <v>102720</v>
      </c>
      <c r="M142" s="825">
        <v>96750</v>
      </c>
      <c r="N142" s="836">
        <f>L142-M142</f>
        <v>5970</v>
      </c>
      <c r="O142" s="836">
        <f>$F142*N142</f>
        <v>5970</v>
      </c>
      <c r="P142" s="838">
        <f>O142/1000000</f>
        <v>0.00597</v>
      </c>
      <c r="Q142" s="839"/>
    </row>
    <row r="143" spans="1:17" s="828" customFormat="1" ht="15.75" customHeight="1">
      <c r="A143" s="829">
        <v>28</v>
      </c>
      <c r="B143" s="830" t="s">
        <v>458</v>
      </c>
      <c r="C143" s="831" t="s">
        <v>462</v>
      </c>
      <c r="D143" s="832" t="s">
        <v>463</v>
      </c>
      <c r="E143" s="833" t="s">
        <v>324</v>
      </c>
      <c r="F143" s="831">
        <v>1</v>
      </c>
      <c r="G143" s="820">
        <v>18680</v>
      </c>
      <c r="H143" s="835">
        <v>15480</v>
      </c>
      <c r="I143" s="836">
        <f>G143-H143</f>
        <v>3200</v>
      </c>
      <c r="J143" s="836">
        <f>$F143*I143</f>
        <v>3200</v>
      </c>
      <c r="K143" s="837">
        <f>J143/1000000</f>
        <v>0.0032</v>
      </c>
      <c r="L143" s="820">
        <v>289489</v>
      </c>
      <c r="M143" s="825">
        <v>276470</v>
      </c>
      <c r="N143" s="836">
        <f>L143-M143</f>
        <v>13019</v>
      </c>
      <c r="O143" s="836">
        <f>$F143*N143</f>
        <v>13019</v>
      </c>
      <c r="P143" s="838">
        <f>O143/1000000</f>
        <v>0.013019</v>
      </c>
      <c r="Q143" s="839"/>
    </row>
    <row r="144" spans="1:17" s="828" customFormat="1" ht="15.75" customHeight="1">
      <c r="A144" s="829">
        <v>29</v>
      </c>
      <c r="B144" s="840" t="s">
        <v>459</v>
      </c>
      <c r="C144" s="831" t="s">
        <v>464</v>
      </c>
      <c r="D144" s="832" t="s">
        <v>463</v>
      </c>
      <c r="E144" s="833" t="s">
        <v>324</v>
      </c>
      <c r="F144" s="831">
        <v>1</v>
      </c>
      <c r="G144" s="820">
        <v>64800</v>
      </c>
      <c r="H144" s="835">
        <v>62400</v>
      </c>
      <c r="I144" s="836">
        <f>G144-H144</f>
        <v>2400</v>
      </c>
      <c r="J144" s="836">
        <f>$F144*I144</f>
        <v>2400</v>
      </c>
      <c r="K144" s="837">
        <f>J144/1000000</f>
        <v>0.0024</v>
      </c>
      <c r="L144" s="820">
        <v>822600</v>
      </c>
      <c r="M144" s="825">
        <v>772899</v>
      </c>
      <c r="N144" s="836">
        <f>L144-M144</f>
        <v>49701</v>
      </c>
      <c r="O144" s="836">
        <f>$F144*N144</f>
        <v>49701</v>
      </c>
      <c r="P144" s="838">
        <f>O144/1000000</f>
        <v>0.049701</v>
      </c>
      <c r="Q144" s="839"/>
    </row>
    <row r="145" spans="1:17" s="421" customFormat="1" ht="15.75" customHeight="1">
      <c r="A145" s="676"/>
      <c r="B145" s="678"/>
      <c r="C145" s="677"/>
      <c r="D145" s="722"/>
      <c r="E145" s="723"/>
      <c r="F145" s="677"/>
      <c r="G145" s="676"/>
      <c r="H145" s="53"/>
      <c r="I145" s="671"/>
      <c r="J145" s="671"/>
      <c r="K145" s="724"/>
      <c r="L145" s="676"/>
      <c r="M145" s="53"/>
      <c r="N145" s="671"/>
      <c r="O145" s="671"/>
      <c r="P145" s="674"/>
      <c r="Q145" s="676"/>
    </row>
    <row r="146" spans="4:17" ht="16.5">
      <c r="D146" s="20"/>
      <c r="G146" s="318"/>
      <c r="K146" s="390">
        <f>SUM(K103:K145)</f>
        <v>3.0580405100000005</v>
      </c>
      <c r="L146" s="318"/>
      <c r="M146" s="49"/>
      <c r="N146" s="49"/>
      <c r="O146" s="49"/>
      <c r="P146" s="368">
        <f>SUM(P103:P145)</f>
        <v>-0.03434328</v>
      </c>
      <c r="Q146" s="318"/>
    </row>
    <row r="147" spans="7:17" ht="15.75" thickBot="1">
      <c r="G147" s="423"/>
      <c r="K147" s="49"/>
      <c r="L147" s="423"/>
      <c r="M147" s="49"/>
      <c r="N147" s="49"/>
      <c r="O147" s="49"/>
      <c r="P147" s="49"/>
      <c r="Q147" s="423"/>
    </row>
    <row r="148" spans="11:16" ht="15" thickTop="1">
      <c r="K148" s="49"/>
      <c r="L148" s="49"/>
      <c r="M148" s="49"/>
      <c r="N148" s="49"/>
      <c r="O148" s="49"/>
      <c r="P148" s="49"/>
    </row>
    <row r="149" spans="17:18" ht="12.75">
      <c r="Q149" s="377" t="str">
        <f>NDPL!Q1</f>
        <v>APRIL-2021</v>
      </c>
      <c r="R149" s="243"/>
    </row>
    <row r="150" ht="13.5" thickBot="1"/>
    <row r="151" spans="1:17" ht="44.25" customHeight="1">
      <c r="A151" s="312"/>
      <c r="B151" s="310" t="s">
        <v>137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6"/>
    </row>
    <row r="152" spans="1:17" ht="19.5" customHeight="1">
      <c r="A152" s="223"/>
      <c r="B152" s="269" t="s">
        <v>138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7"/>
    </row>
    <row r="153" spans="1:17" ht="19.5" customHeight="1">
      <c r="A153" s="223"/>
      <c r="B153" s="265" t="s">
        <v>229</v>
      </c>
      <c r="C153" s="17"/>
      <c r="D153" s="17"/>
      <c r="E153" s="17"/>
      <c r="F153" s="17"/>
      <c r="G153" s="17"/>
      <c r="H153" s="17"/>
      <c r="I153" s="17"/>
      <c r="J153" s="17"/>
      <c r="K153" s="192">
        <f>K64</f>
        <v>-13.07849669</v>
      </c>
      <c r="L153" s="192"/>
      <c r="M153" s="192"/>
      <c r="N153" s="192"/>
      <c r="O153" s="192"/>
      <c r="P153" s="192">
        <f>P64</f>
        <v>-0.12887032999999998</v>
      </c>
      <c r="Q153" s="47"/>
    </row>
    <row r="154" spans="1:17" ht="19.5" customHeight="1">
      <c r="A154" s="223"/>
      <c r="B154" s="265" t="s">
        <v>230</v>
      </c>
      <c r="C154" s="17"/>
      <c r="D154" s="17"/>
      <c r="E154" s="17"/>
      <c r="F154" s="17"/>
      <c r="G154" s="17"/>
      <c r="H154" s="17"/>
      <c r="I154" s="17"/>
      <c r="J154" s="17"/>
      <c r="K154" s="391">
        <f>K146</f>
        <v>3.0580405100000005</v>
      </c>
      <c r="L154" s="192"/>
      <c r="M154" s="192"/>
      <c r="N154" s="192"/>
      <c r="O154" s="192"/>
      <c r="P154" s="192">
        <f>P146</f>
        <v>-0.03434328</v>
      </c>
      <c r="Q154" s="47"/>
    </row>
    <row r="155" spans="1:17" ht="19.5" customHeight="1">
      <c r="A155" s="223"/>
      <c r="B155" s="265" t="s">
        <v>139</v>
      </c>
      <c r="C155" s="17"/>
      <c r="D155" s="17"/>
      <c r="E155" s="17"/>
      <c r="F155" s="17"/>
      <c r="G155" s="17"/>
      <c r="H155" s="17"/>
      <c r="I155" s="17"/>
      <c r="J155" s="17"/>
      <c r="K155" s="391">
        <f>'ROHTAK ROAD'!K43</f>
        <v>0.047525</v>
      </c>
      <c r="L155" s="192"/>
      <c r="M155" s="192"/>
      <c r="N155" s="192"/>
      <c r="O155" s="192"/>
      <c r="P155" s="391">
        <f>'ROHTAK ROAD'!P43</f>
        <v>0.005425</v>
      </c>
      <c r="Q155" s="47"/>
    </row>
    <row r="156" spans="1:17" ht="19.5" customHeight="1">
      <c r="A156" s="223"/>
      <c r="B156" s="265" t="s">
        <v>140</v>
      </c>
      <c r="C156" s="17"/>
      <c r="D156" s="17"/>
      <c r="E156" s="17"/>
      <c r="F156" s="17"/>
      <c r="G156" s="17"/>
      <c r="H156" s="17"/>
      <c r="I156" s="17"/>
      <c r="J156" s="17"/>
      <c r="K156" s="391">
        <f>SUM(K153:K155)</f>
        <v>-9.97293118</v>
      </c>
      <c r="L156" s="192"/>
      <c r="M156" s="192"/>
      <c r="N156" s="192"/>
      <c r="O156" s="192"/>
      <c r="P156" s="391">
        <f>SUM(P153:P155)</f>
        <v>-0.15778860999999997</v>
      </c>
      <c r="Q156" s="47"/>
    </row>
    <row r="157" spans="1:17" ht="19.5" customHeight="1">
      <c r="A157" s="223"/>
      <c r="B157" s="269" t="s">
        <v>141</v>
      </c>
      <c r="C157" s="17"/>
      <c r="D157" s="17"/>
      <c r="E157" s="17"/>
      <c r="F157" s="17"/>
      <c r="G157" s="17"/>
      <c r="H157" s="17"/>
      <c r="I157" s="17"/>
      <c r="J157" s="17"/>
      <c r="K157" s="192"/>
      <c r="L157" s="192"/>
      <c r="M157" s="192"/>
      <c r="N157" s="192"/>
      <c r="O157" s="192"/>
      <c r="P157" s="192"/>
      <c r="Q157" s="47"/>
    </row>
    <row r="158" spans="1:17" ht="19.5" customHeight="1">
      <c r="A158" s="223"/>
      <c r="B158" s="265" t="s">
        <v>231</v>
      </c>
      <c r="C158" s="17"/>
      <c r="D158" s="17"/>
      <c r="E158" s="17"/>
      <c r="F158" s="17"/>
      <c r="G158" s="17"/>
      <c r="H158" s="17"/>
      <c r="I158" s="17"/>
      <c r="J158" s="17"/>
      <c r="K158" s="192">
        <f>K95</f>
        <v>-2.4104999999999994</v>
      </c>
      <c r="L158" s="192"/>
      <c r="M158" s="192"/>
      <c r="N158" s="192"/>
      <c r="O158" s="192"/>
      <c r="P158" s="192">
        <f>P95</f>
        <v>0.15500000000000003</v>
      </c>
      <c r="Q158" s="47"/>
    </row>
    <row r="159" spans="1:17" ht="19.5" customHeight="1" thickBot="1">
      <c r="A159" s="224"/>
      <c r="B159" s="311" t="s">
        <v>142</v>
      </c>
      <c r="C159" s="48"/>
      <c r="D159" s="48"/>
      <c r="E159" s="48"/>
      <c r="F159" s="48"/>
      <c r="G159" s="48"/>
      <c r="H159" s="48"/>
      <c r="I159" s="48"/>
      <c r="J159" s="48"/>
      <c r="K159" s="392">
        <f>SUM(K156:K158)</f>
        <v>-12.383431179999999</v>
      </c>
      <c r="L159" s="190"/>
      <c r="M159" s="190"/>
      <c r="N159" s="190"/>
      <c r="O159" s="190"/>
      <c r="P159" s="189">
        <f>SUM(P156:P158)</f>
        <v>-0.0027886099999999414</v>
      </c>
      <c r="Q159" s="191"/>
    </row>
    <row r="160" ht="12.75">
      <c r="A160" s="223"/>
    </row>
    <row r="161" ht="12.75">
      <c r="A161" s="223"/>
    </row>
    <row r="162" ht="12.75">
      <c r="A162" s="223"/>
    </row>
    <row r="163" ht="13.5" thickBot="1">
      <c r="A163" s="224"/>
    </row>
    <row r="164" spans="1:17" ht="12.75">
      <c r="A164" s="217"/>
      <c r="B164" s="218"/>
      <c r="C164" s="218"/>
      <c r="D164" s="218"/>
      <c r="E164" s="218"/>
      <c r="F164" s="218"/>
      <c r="G164" s="218"/>
      <c r="H164" s="45"/>
      <c r="I164" s="45"/>
      <c r="J164" s="45"/>
      <c r="K164" s="45"/>
      <c r="L164" s="45"/>
      <c r="M164" s="45"/>
      <c r="N164" s="45"/>
      <c r="O164" s="45"/>
      <c r="P164" s="45"/>
      <c r="Q164" s="46"/>
    </row>
    <row r="165" spans="1:17" ht="23.25">
      <c r="A165" s="225" t="s">
        <v>305</v>
      </c>
      <c r="B165" s="209"/>
      <c r="C165" s="209"/>
      <c r="D165" s="209"/>
      <c r="E165" s="209"/>
      <c r="F165" s="209"/>
      <c r="G165" s="209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2.75">
      <c r="A166" s="219"/>
      <c r="B166" s="209"/>
      <c r="C166" s="209"/>
      <c r="D166" s="209"/>
      <c r="E166" s="209"/>
      <c r="F166" s="209"/>
      <c r="G166" s="209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0"/>
      <c r="B167" s="221"/>
      <c r="C167" s="221"/>
      <c r="D167" s="221"/>
      <c r="E167" s="221"/>
      <c r="F167" s="221"/>
      <c r="G167" s="221"/>
      <c r="H167" s="17"/>
      <c r="I167" s="17"/>
      <c r="J167" s="17"/>
      <c r="K167" s="235" t="s">
        <v>317</v>
      </c>
      <c r="L167" s="17"/>
      <c r="M167" s="17"/>
      <c r="N167" s="17"/>
      <c r="O167" s="17"/>
      <c r="P167" s="235" t="s">
        <v>318</v>
      </c>
      <c r="Q167" s="47"/>
    </row>
    <row r="168" spans="1:17" ht="12.75">
      <c r="A168" s="222"/>
      <c r="B168" s="124"/>
      <c r="C168" s="124"/>
      <c r="D168" s="124"/>
      <c r="E168" s="124"/>
      <c r="F168" s="124"/>
      <c r="G168" s="124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2"/>
      <c r="B169" s="124"/>
      <c r="C169" s="124"/>
      <c r="D169" s="124"/>
      <c r="E169" s="124"/>
      <c r="F169" s="124"/>
      <c r="G169" s="124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8">
      <c r="A170" s="226" t="s">
        <v>308</v>
      </c>
      <c r="B170" s="210"/>
      <c r="C170" s="210"/>
      <c r="D170" s="211"/>
      <c r="E170" s="211"/>
      <c r="F170" s="212"/>
      <c r="G170" s="211"/>
      <c r="H170" s="17"/>
      <c r="I170" s="17"/>
      <c r="J170" s="17"/>
      <c r="K170" s="369">
        <f>K159</f>
        <v>-12.383431179999999</v>
      </c>
      <c r="L170" s="211" t="s">
        <v>306</v>
      </c>
      <c r="M170" s="17"/>
      <c r="N170" s="17"/>
      <c r="O170" s="17"/>
      <c r="P170" s="369">
        <f>P159</f>
        <v>-0.0027886099999999414</v>
      </c>
      <c r="Q170" s="232" t="s">
        <v>306</v>
      </c>
    </row>
    <row r="171" spans="1:17" ht="18">
      <c r="A171" s="227"/>
      <c r="B171" s="213"/>
      <c r="C171" s="213"/>
      <c r="D171" s="209"/>
      <c r="E171" s="209"/>
      <c r="F171" s="214"/>
      <c r="G171" s="209"/>
      <c r="H171" s="17"/>
      <c r="I171" s="17"/>
      <c r="J171" s="17"/>
      <c r="K171" s="370"/>
      <c r="L171" s="209"/>
      <c r="M171" s="17"/>
      <c r="N171" s="17"/>
      <c r="O171" s="17"/>
      <c r="P171" s="370"/>
      <c r="Q171" s="233"/>
    </row>
    <row r="172" spans="1:17" ht="18">
      <c r="A172" s="228" t="s">
        <v>307</v>
      </c>
      <c r="B172" s="215"/>
      <c r="C172" s="43"/>
      <c r="D172" s="209"/>
      <c r="E172" s="209"/>
      <c r="F172" s="216"/>
      <c r="G172" s="211"/>
      <c r="H172" s="17"/>
      <c r="I172" s="17"/>
      <c r="J172" s="17"/>
      <c r="K172" s="370">
        <f>'STEPPED UP GENCO'!K42</f>
        <v>-5.05597011864918</v>
      </c>
      <c r="L172" s="211" t="s">
        <v>306</v>
      </c>
      <c r="M172" s="17"/>
      <c r="N172" s="17"/>
      <c r="O172" s="17"/>
      <c r="P172" s="370">
        <f>'STEPPED UP GENCO'!P42</f>
        <v>-0.035472458499999984</v>
      </c>
      <c r="Q172" s="232" t="s">
        <v>306</v>
      </c>
    </row>
    <row r="173" spans="1:17" ht="12.75">
      <c r="A173" s="22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12.75">
      <c r="A174" s="22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7"/>
    </row>
    <row r="175" spans="1:17" ht="12.75">
      <c r="A175" s="22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7"/>
    </row>
    <row r="176" spans="1:17" ht="20.25">
      <c r="A176" s="223"/>
      <c r="B176" s="17"/>
      <c r="C176" s="17"/>
      <c r="D176" s="17"/>
      <c r="E176" s="17"/>
      <c r="F176" s="17"/>
      <c r="G176" s="17"/>
      <c r="H176" s="210"/>
      <c r="I176" s="210"/>
      <c r="J176" s="229" t="s">
        <v>309</v>
      </c>
      <c r="K176" s="329">
        <f>SUM(K170:K175)</f>
        <v>-17.43940129864918</v>
      </c>
      <c r="L176" s="229" t="s">
        <v>306</v>
      </c>
      <c r="M176" s="124"/>
      <c r="N176" s="17"/>
      <c r="O176" s="17"/>
      <c r="P176" s="329">
        <f>SUM(P170:P175)</f>
        <v>-0.038261068499999926</v>
      </c>
      <c r="Q176" s="349" t="s">
        <v>306</v>
      </c>
    </row>
    <row r="177" spans="1:17" ht="13.5" thickBot="1">
      <c r="A177" s="22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4" max="255" man="1"/>
    <brk id="97" max="255" man="1"/>
    <brk id="14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D1">
      <selection activeCell="A63" sqref="A63:IV124"/>
    </sheetView>
  </sheetViews>
  <sheetFormatPr defaultColWidth="9.140625" defaultRowHeight="12.75"/>
  <cols>
    <col min="1" max="1" width="7.421875" style="421" customWidth="1"/>
    <col min="2" max="2" width="29.57421875" style="421" customWidth="1"/>
    <col min="3" max="3" width="13.28125" style="421" customWidth="1"/>
    <col min="4" max="4" width="9.00390625" style="421" customWidth="1"/>
    <col min="5" max="5" width="16.57421875" style="421" customWidth="1"/>
    <col min="6" max="6" width="10.8515625" style="421" customWidth="1"/>
    <col min="7" max="7" width="14.00390625" style="421" customWidth="1"/>
    <col min="8" max="8" width="13.421875" style="421" customWidth="1"/>
    <col min="9" max="9" width="11.8515625" style="421" customWidth="1"/>
    <col min="10" max="10" width="16.28125" style="421" customWidth="1"/>
    <col min="11" max="11" width="15.7109375" style="421" customWidth="1"/>
    <col min="12" max="12" width="13.421875" style="421" customWidth="1"/>
    <col min="13" max="13" width="16.28125" style="421" customWidth="1"/>
    <col min="14" max="14" width="12.140625" style="421" customWidth="1"/>
    <col min="15" max="15" width="15.28125" style="421" customWidth="1"/>
    <col min="16" max="16" width="16.28125" style="421" customWidth="1"/>
    <col min="17" max="17" width="29.421875" style="421" customWidth="1"/>
    <col min="18" max="19" width="9.140625" style="421" hidden="1" customWidth="1"/>
    <col min="20" max="16384" width="9.140625" style="421" customWidth="1"/>
  </cols>
  <sheetData>
    <row r="1" spans="1:17" s="87" customFormat="1" ht="11.25" customHeight="1">
      <c r="A1" s="15" t="s">
        <v>217</v>
      </c>
      <c r="P1" s="753" t="str">
        <f>NDPL!$Q$1</f>
        <v>APRIL-2021</v>
      </c>
      <c r="Q1" s="753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4" t="s">
        <v>178</v>
      </c>
      <c r="G4" s="91"/>
      <c r="H4" s="91"/>
      <c r="I4" s="751" t="s">
        <v>373</v>
      </c>
      <c r="J4" s="91"/>
      <c r="K4" s="91"/>
      <c r="L4" s="91"/>
      <c r="M4" s="91"/>
      <c r="N4" s="751" t="s">
        <v>374</v>
      </c>
      <c r="O4" s="91"/>
      <c r="P4" s="91"/>
    </row>
    <row r="5" spans="1:17" ht="36.75" customHeight="1" thickBot="1" thickTop="1">
      <c r="A5" s="473" t="s">
        <v>8</v>
      </c>
      <c r="B5" s="474" t="s">
        <v>9</v>
      </c>
      <c r="C5" s="475" t="s">
        <v>1</v>
      </c>
      <c r="D5" s="475" t="s">
        <v>2</v>
      </c>
      <c r="E5" s="475" t="s">
        <v>3</v>
      </c>
      <c r="F5" s="475" t="s">
        <v>10</v>
      </c>
      <c r="G5" s="473" t="str">
        <f>NDPL!G5</f>
        <v>FINAL READING 30/04/2021</v>
      </c>
      <c r="H5" s="475" t="str">
        <f>NDPL!H5</f>
        <v>INTIAL READING 01/04/2021</v>
      </c>
      <c r="I5" s="475" t="s">
        <v>4</v>
      </c>
      <c r="J5" s="475" t="s">
        <v>5</v>
      </c>
      <c r="K5" s="475" t="s">
        <v>6</v>
      </c>
      <c r="L5" s="473" t="str">
        <f>NDPL!G5</f>
        <v>FINAL READING 30/04/2021</v>
      </c>
      <c r="M5" s="475" t="str">
        <f>NDPL!H5</f>
        <v>INTIAL READING 01/04/2021</v>
      </c>
      <c r="N5" s="475" t="s">
        <v>4</v>
      </c>
      <c r="O5" s="475" t="s">
        <v>5</v>
      </c>
      <c r="P5" s="475" t="s">
        <v>6</v>
      </c>
      <c r="Q5" s="496" t="s">
        <v>287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3"/>
      <c r="I7" s="433"/>
      <c r="J7" s="433"/>
      <c r="K7" s="433"/>
      <c r="L7" s="434"/>
      <c r="M7" s="433"/>
      <c r="N7" s="433"/>
      <c r="O7" s="433"/>
      <c r="P7" s="433"/>
      <c r="Q7" s="502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1000</v>
      </c>
      <c r="G8" s="318">
        <v>998269</v>
      </c>
      <c r="H8" s="319">
        <v>998309</v>
      </c>
      <c r="I8" s="301">
        <f aca="true" t="shared" si="0" ref="I8:I17">G8-H8</f>
        <v>-40</v>
      </c>
      <c r="J8" s="301">
        <f aca="true" t="shared" si="1" ref="J8:J13">$F8*I8</f>
        <v>-40000</v>
      </c>
      <c r="K8" s="301">
        <f aca="true" t="shared" si="2" ref="K8:K13">J8/1000000</f>
        <v>-0.04</v>
      </c>
      <c r="L8" s="318">
        <v>998644</v>
      </c>
      <c r="M8" s="319">
        <v>998645</v>
      </c>
      <c r="N8" s="301">
        <f aca="true" t="shared" si="3" ref="N8:N17">L8-M8</f>
        <v>-1</v>
      </c>
      <c r="O8" s="301">
        <f aca="true" t="shared" si="4" ref="O8:O13">$F8*N8</f>
        <v>-1000</v>
      </c>
      <c r="P8" s="301">
        <f aca="true" t="shared" si="5" ref="P8:P13">O8/1000000</f>
        <v>-0.001</v>
      </c>
      <c r="Q8" s="436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324</v>
      </c>
      <c r="F9" s="299">
        <v>1000</v>
      </c>
      <c r="G9" s="318">
        <v>999289</v>
      </c>
      <c r="H9" s="319">
        <v>999355</v>
      </c>
      <c r="I9" s="301">
        <f t="shared" si="0"/>
        <v>-66</v>
      </c>
      <c r="J9" s="301">
        <f>$F9*I9</f>
        <v>-66000</v>
      </c>
      <c r="K9" s="301">
        <f>J9/1000000</f>
        <v>-0.066</v>
      </c>
      <c r="L9" s="318">
        <v>999876</v>
      </c>
      <c r="M9" s="319">
        <v>999902</v>
      </c>
      <c r="N9" s="301">
        <f t="shared" si="3"/>
        <v>-26</v>
      </c>
      <c r="O9" s="301">
        <f>$F9*N9</f>
        <v>-26000</v>
      </c>
      <c r="P9" s="810">
        <f>O9/1000000</f>
        <v>-0.026</v>
      </c>
      <c r="Q9" s="440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984198</v>
      </c>
      <c r="H10" s="319">
        <v>984424</v>
      </c>
      <c r="I10" s="301">
        <f t="shared" si="0"/>
        <v>-226</v>
      </c>
      <c r="J10" s="301">
        <f>$F10*I10</f>
        <v>-45200</v>
      </c>
      <c r="K10" s="301">
        <f>J10/1000000</f>
        <v>-0.0452</v>
      </c>
      <c r="L10" s="318">
        <v>999695</v>
      </c>
      <c r="M10" s="319">
        <v>999788</v>
      </c>
      <c r="N10" s="301">
        <f t="shared" si="3"/>
        <v>-93</v>
      </c>
      <c r="O10" s="301">
        <f>$F10*N10</f>
        <v>-18600</v>
      </c>
      <c r="P10" s="301">
        <f>O10/1000000</f>
        <v>-0.0186</v>
      </c>
      <c r="Q10" s="437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999765</v>
      </c>
      <c r="H11" s="319">
        <v>999743</v>
      </c>
      <c r="I11" s="301">
        <f t="shared" si="0"/>
        <v>22</v>
      </c>
      <c r="J11" s="301">
        <f t="shared" si="1"/>
        <v>29333.26</v>
      </c>
      <c r="K11" s="301">
        <f t="shared" si="2"/>
        <v>0.02933326</v>
      </c>
      <c r="L11" s="318">
        <v>999712</v>
      </c>
      <c r="M11" s="319">
        <v>999692</v>
      </c>
      <c r="N11" s="301">
        <f t="shared" si="3"/>
        <v>20</v>
      </c>
      <c r="O11" s="301">
        <f t="shared" si="4"/>
        <v>26666.6</v>
      </c>
      <c r="P11" s="301">
        <f t="shared" si="5"/>
        <v>0.0266666</v>
      </c>
      <c r="Q11" s="783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998098</v>
      </c>
      <c r="H12" s="319">
        <v>998173</v>
      </c>
      <c r="I12" s="301">
        <f t="shared" si="0"/>
        <v>-75</v>
      </c>
      <c r="J12" s="301">
        <f t="shared" si="1"/>
        <v>-112500</v>
      </c>
      <c r="K12" s="301">
        <f t="shared" si="2"/>
        <v>-0.1125</v>
      </c>
      <c r="L12" s="318">
        <v>999951</v>
      </c>
      <c r="M12" s="319">
        <v>999954</v>
      </c>
      <c r="N12" s="301">
        <f t="shared" si="3"/>
        <v>-3</v>
      </c>
      <c r="O12" s="301">
        <f t="shared" si="4"/>
        <v>-4500</v>
      </c>
      <c r="P12" s="301">
        <f t="shared" si="5"/>
        <v>-0.0045</v>
      </c>
      <c r="Q12" s="736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12044</v>
      </c>
      <c r="H13" s="319">
        <v>12322</v>
      </c>
      <c r="I13" s="301">
        <f t="shared" si="0"/>
        <v>-278</v>
      </c>
      <c r="J13" s="301">
        <f t="shared" si="1"/>
        <v>-27800</v>
      </c>
      <c r="K13" s="301">
        <f t="shared" si="2"/>
        <v>-0.0278</v>
      </c>
      <c r="L13" s="318">
        <v>21556</v>
      </c>
      <c r="M13" s="319">
        <v>21639</v>
      </c>
      <c r="N13" s="301">
        <f t="shared" si="3"/>
        <v>-83</v>
      </c>
      <c r="O13" s="301">
        <f t="shared" si="4"/>
        <v>-8300</v>
      </c>
      <c r="P13" s="301">
        <f t="shared" si="5"/>
        <v>-0.0083</v>
      </c>
      <c r="Q13" s="437"/>
    </row>
    <row r="14" spans="1:17" ht="16.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324</v>
      </c>
      <c r="F14" s="299">
        <v>75</v>
      </c>
      <c r="G14" s="318">
        <v>981011</v>
      </c>
      <c r="H14" s="319">
        <v>983298</v>
      </c>
      <c r="I14" s="301">
        <f t="shared" si="0"/>
        <v>-2287</v>
      </c>
      <c r="J14" s="301">
        <f>$F14*I14</f>
        <v>-171525</v>
      </c>
      <c r="K14" s="301">
        <f>J14/1000000</f>
        <v>-0.171525</v>
      </c>
      <c r="L14" s="318">
        <v>999206</v>
      </c>
      <c r="M14" s="319">
        <v>999447</v>
      </c>
      <c r="N14" s="301">
        <f t="shared" si="3"/>
        <v>-241</v>
      </c>
      <c r="O14" s="301">
        <f>$F14*N14</f>
        <v>-18075</v>
      </c>
      <c r="P14" s="301">
        <f>O14/1000000</f>
        <v>-0.018075</v>
      </c>
      <c r="Q14" s="436"/>
    </row>
    <row r="15" spans="1:17" ht="16.5" customHeight="1">
      <c r="A15" s="255">
        <v>8</v>
      </c>
      <c r="B15" s="691" t="s">
        <v>152</v>
      </c>
      <c r="C15" s="292">
        <v>4865157</v>
      </c>
      <c r="D15" s="118" t="s">
        <v>12</v>
      </c>
      <c r="E15" s="91" t="s">
        <v>324</v>
      </c>
      <c r="F15" s="299">
        <v>75</v>
      </c>
      <c r="G15" s="318">
        <v>997536</v>
      </c>
      <c r="H15" s="319">
        <v>998056</v>
      </c>
      <c r="I15" s="301">
        <f t="shared" si="0"/>
        <v>-520</v>
      </c>
      <c r="J15" s="301">
        <f>$F15*I15</f>
        <v>-39000</v>
      </c>
      <c r="K15" s="301">
        <f>J15/1000000</f>
        <v>-0.039</v>
      </c>
      <c r="L15" s="318">
        <v>999734</v>
      </c>
      <c r="M15" s="319">
        <v>999798</v>
      </c>
      <c r="N15" s="301">
        <f t="shared" si="3"/>
        <v>-64</v>
      </c>
      <c r="O15" s="301">
        <f>$F15*N15</f>
        <v>-4800</v>
      </c>
      <c r="P15" s="301">
        <f>O15/1000000</f>
        <v>-0.0048</v>
      </c>
      <c r="Q15" s="437"/>
    </row>
    <row r="16" spans="1:17" ht="16.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324</v>
      </c>
      <c r="F16" s="299">
        <v>800</v>
      </c>
      <c r="G16" s="318">
        <v>997295</v>
      </c>
      <c r="H16" s="319">
        <v>997358</v>
      </c>
      <c r="I16" s="301">
        <f t="shared" si="0"/>
        <v>-63</v>
      </c>
      <c r="J16" s="301">
        <f>$F16*I16</f>
        <v>-50400</v>
      </c>
      <c r="K16" s="301">
        <f>J16/1000000</f>
        <v>-0.0504</v>
      </c>
      <c r="L16" s="318">
        <v>999731</v>
      </c>
      <c r="M16" s="319">
        <v>999753</v>
      </c>
      <c r="N16" s="301">
        <f t="shared" si="3"/>
        <v>-22</v>
      </c>
      <c r="O16" s="301">
        <f>$F16*N16</f>
        <v>-17600</v>
      </c>
      <c r="P16" s="301">
        <f>O16/1000000</f>
        <v>-0.0176</v>
      </c>
      <c r="Q16" s="436"/>
    </row>
    <row r="17" spans="1:17" ht="16.5" customHeight="1">
      <c r="A17" s="255">
        <v>10</v>
      </c>
      <c r="B17" s="291" t="s">
        <v>453</v>
      </c>
      <c r="C17" s="292">
        <v>4865130</v>
      </c>
      <c r="D17" s="118" t="s">
        <v>12</v>
      </c>
      <c r="E17" s="91" t="s">
        <v>324</v>
      </c>
      <c r="F17" s="299">
        <v>100</v>
      </c>
      <c r="G17" s="318">
        <v>990013</v>
      </c>
      <c r="H17" s="319">
        <v>990348</v>
      </c>
      <c r="I17" s="301">
        <f t="shared" si="0"/>
        <v>-335</v>
      </c>
      <c r="J17" s="301">
        <f>$F17*I17</f>
        <v>-33500</v>
      </c>
      <c r="K17" s="301">
        <f>J17/1000000</f>
        <v>-0.0335</v>
      </c>
      <c r="L17" s="318">
        <v>265057</v>
      </c>
      <c r="M17" s="319">
        <v>265069</v>
      </c>
      <c r="N17" s="301">
        <f t="shared" si="3"/>
        <v>-12</v>
      </c>
      <c r="O17" s="301">
        <f>$F17*N17</f>
        <v>-1200</v>
      </c>
      <c r="P17" s="301">
        <f>O17/1000000</f>
        <v>-0.0012</v>
      </c>
      <c r="Q17" s="440"/>
    </row>
    <row r="18" spans="1:17" ht="16.5" customHeight="1">
      <c r="A18" s="255"/>
      <c r="B18" s="293" t="s">
        <v>154</v>
      </c>
      <c r="C18" s="292"/>
      <c r="D18" s="118"/>
      <c r="E18" s="118"/>
      <c r="F18" s="299"/>
      <c r="G18" s="318"/>
      <c r="H18" s="319"/>
      <c r="I18" s="301"/>
      <c r="J18" s="301"/>
      <c r="K18" s="548"/>
      <c r="L18" s="318"/>
      <c r="M18" s="319"/>
      <c r="N18" s="301"/>
      <c r="O18" s="301"/>
      <c r="P18" s="548"/>
      <c r="Q18" s="437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324</v>
      </c>
      <c r="F19" s="299">
        <v>-6666.666</v>
      </c>
      <c r="G19" s="318">
        <v>290</v>
      </c>
      <c r="H19" s="319">
        <v>286</v>
      </c>
      <c r="I19" s="301">
        <v>0</v>
      </c>
      <c r="J19" s="301">
        <v>0</v>
      </c>
      <c r="K19" s="301">
        <v>0</v>
      </c>
      <c r="L19" s="318">
        <v>6</v>
      </c>
      <c r="M19" s="319">
        <v>5</v>
      </c>
      <c r="N19" s="301">
        <v>0</v>
      </c>
      <c r="O19" s="301">
        <v>0</v>
      </c>
      <c r="P19" s="301">
        <v>0</v>
      </c>
      <c r="Q19" s="437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324</v>
      </c>
      <c r="F20" s="299">
        <v>-1000</v>
      </c>
      <c r="G20" s="318">
        <v>18449</v>
      </c>
      <c r="H20" s="319">
        <v>18396</v>
      </c>
      <c r="I20" s="301">
        <f>G20-H20</f>
        <v>53</v>
      </c>
      <c r="J20" s="301">
        <f>$F20*I20</f>
        <v>-53000</v>
      </c>
      <c r="K20" s="301">
        <f>J20/1000000</f>
        <v>-0.053</v>
      </c>
      <c r="L20" s="318">
        <v>996545</v>
      </c>
      <c r="M20" s="319">
        <v>996550</v>
      </c>
      <c r="N20" s="301">
        <f>L20-M20</f>
        <v>-5</v>
      </c>
      <c r="O20" s="301">
        <f>$F20*N20</f>
        <v>5000</v>
      </c>
      <c r="P20" s="301">
        <f>O20/1000000</f>
        <v>0.005</v>
      </c>
      <c r="Q20" s="437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324</v>
      </c>
      <c r="F21" s="299">
        <v>-2000</v>
      </c>
      <c r="G21" s="318">
        <v>3232</v>
      </c>
      <c r="H21" s="319">
        <v>3232</v>
      </c>
      <c r="I21" s="301">
        <f>G21-H21</f>
        <v>0</v>
      </c>
      <c r="J21" s="301">
        <f>$F21*I21</f>
        <v>0</v>
      </c>
      <c r="K21" s="301">
        <f>J21/1000000</f>
        <v>0</v>
      </c>
      <c r="L21" s="318">
        <v>997030</v>
      </c>
      <c r="M21" s="319">
        <v>997109</v>
      </c>
      <c r="N21" s="301">
        <f>L21-M21</f>
        <v>-79</v>
      </c>
      <c r="O21" s="301">
        <f>$F21*N21</f>
        <v>158000</v>
      </c>
      <c r="P21" s="301">
        <f>O21/1000000</f>
        <v>0.158</v>
      </c>
      <c r="Q21" s="437"/>
    </row>
    <row r="22" spans="1:17" ht="16.5" customHeight="1">
      <c r="A22" s="255">
        <v>14</v>
      </c>
      <c r="B22" s="291" t="s">
        <v>155</v>
      </c>
      <c r="C22" s="292">
        <v>4902499</v>
      </c>
      <c r="D22" s="118" t="s">
        <v>12</v>
      </c>
      <c r="E22" s="91" t="s">
        <v>324</v>
      </c>
      <c r="F22" s="299">
        <v>-1000</v>
      </c>
      <c r="G22" s="318">
        <v>16879</v>
      </c>
      <c r="H22" s="319">
        <v>16874</v>
      </c>
      <c r="I22" s="301">
        <f>G22-H22</f>
        <v>5</v>
      </c>
      <c r="J22" s="301">
        <f>$F22*I22</f>
        <v>-5000</v>
      </c>
      <c r="K22" s="301">
        <f>J22/1000000</f>
        <v>-0.005</v>
      </c>
      <c r="L22" s="318">
        <v>996334</v>
      </c>
      <c r="M22" s="319">
        <v>996338</v>
      </c>
      <c r="N22" s="301">
        <f>L22-M22</f>
        <v>-4</v>
      </c>
      <c r="O22" s="301">
        <f>$F22*N22</f>
        <v>4000</v>
      </c>
      <c r="P22" s="301">
        <f>O22/1000000</f>
        <v>0.004</v>
      </c>
      <c r="Q22" s="437"/>
    </row>
    <row r="23" spans="1:17" ht="16.5" customHeight="1">
      <c r="A23" s="255">
        <v>15</v>
      </c>
      <c r="B23" s="291" t="s">
        <v>412</v>
      </c>
      <c r="C23" s="292">
        <v>5295169</v>
      </c>
      <c r="D23" s="118" t="s">
        <v>12</v>
      </c>
      <c r="E23" s="91" t="s">
        <v>324</v>
      </c>
      <c r="F23" s="299">
        <v>-1000</v>
      </c>
      <c r="G23" s="318">
        <v>953491</v>
      </c>
      <c r="H23" s="319">
        <v>953491</v>
      </c>
      <c r="I23" s="319">
        <f>G23-H23</f>
        <v>0</v>
      </c>
      <c r="J23" s="319">
        <f>$F23*I23</f>
        <v>0</v>
      </c>
      <c r="K23" s="319">
        <f>J23/1000000</f>
        <v>0</v>
      </c>
      <c r="L23" s="318">
        <v>996465</v>
      </c>
      <c r="M23" s="319">
        <v>995955</v>
      </c>
      <c r="N23" s="319">
        <f>L23-M23</f>
        <v>510</v>
      </c>
      <c r="O23" s="319">
        <f>$F23*N23</f>
        <v>-510000</v>
      </c>
      <c r="P23" s="319">
        <f>O23/1000000</f>
        <v>-0.51</v>
      </c>
      <c r="Q23" s="437"/>
    </row>
    <row r="24" spans="1:17" ht="16.5" customHeight="1">
      <c r="A24" s="270"/>
      <c r="B24" s="291"/>
      <c r="C24" s="292"/>
      <c r="D24" s="118"/>
      <c r="E24" s="91"/>
      <c r="F24" s="299"/>
      <c r="G24" s="318"/>
      <c r="H24" s="319"/>
      <c r="I24" s="319"/>
      <c r="J24" s="319"/>
      <c r="K24" s="319"/>
      <c r="L24" s="318"/>
      <c r="M24" s="319"/>
      <c r="N24" s="319"/>
      <c r="O24" s="319"/>
      <c r="P24" s="319"/>
      <c r="Q24" s="437"/>
    </row>
    <row r="25" spans="2:17" ht="16.5" customHeight="1">
      <c r="B25" s="293" t="s">
        <v>156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37"/>
    </row>
    <row r="26" spans="1:17" ht="16.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324</v>
      </c>
      <c r="F26" s="299">
        <v>-1000</v>
      </c>
      <c r="G26" s="318">
        <v>112502</v>
      </c>
      <c r="H26" s="319">
        <v>111170</v>
      </c>
      <c r="I26" s="301">
        <f>G26-H26</f>
        <v>1332</v>
      </c>
      <c r="J26" s="301">
        <f>$F26*I26</f>
        <v>-1332000</v>
      </c>
      <c r="K26" s="301">
        <f>J26/1000000</f>
        <v>-1.332</v>
      </c>
      <c r="L26" s="318">
        <v>18993</v>
      </c>
      <c r="M26" s="319">
        <v>18993</v>
      </c>
      <c r="N26" s="301">
        <f>L26-M26</f>
        <v>0</v>
      </c>
      <c r="O26" s="301">
        <f>$F26*N26</f>
        <v>0</v>
      </c>
      <c r="P26" s="301">
        <f>O26/1000000</f>
        <v>0</v>
      </c>
      <c r="Q26" s="450"/>
    </row>
    <row r="27" spans="1:17" ht="16.5" customHeight="1">
      <c r="A27" s="255">
        <v>17</v>
      </c>
      <c r="B27" s="291" t="s">
        <v>15</v>
      </c>
      <c r="C27" s="292">
        <v>4864981</v>
      </c>
      <c r="D27" s="118" t="s">
        <v>12</v>
      </c>
      <c r="E27" s="91" t="s">
        <v>324</v>
      </c>
      <c r="F27" s="299">
        <v>-1000</v>
      </c>
      <c r="G27" s="318">
        <v>1695</v>
      </c>
      <c r="H27" s="319">
        <v>1684</v>
      </c>
      <c r="I27" s="319">
        <f>G27-H27</f>
        <v>11</v>
      </c>
      <c r="J27" s="319">
        <f>$F27*I27</f>
        <v>-11000</v>
      </c>
      <c r="K27" s="319">
        <f>J27/1000000</f>
        <v>-0.011</v>
      </c>
      <c r="L27" s="318">
        <v>11</v>
      </c>
      <c r="M27" s="319">
        <v>11</v>
      </c>
      <c r="N27" s="319">
        <f>L27-M27</f>
        <v>0</v>
      </c>
      <c r="O27" s="319">
        <f>$F27*N27</f>
        <v>0</v>
      </c>
      <c r="P27" s="319">
        <f>O27/1000000</f>
        <v>0</v>
      </c>
      <c r="Q27" s="450" t="s">
        <v>483</v>
      </c>
    </row>
    <row r="28" spans="1:17" ht="16.5" customHeight="1">
      <c r="A28" s="255"/>
      <c r="B28" s="291"/>
      <c r="C28" s="292">
        <v>5128438</v>
      </c>
      <c r="D28" s="118" t="s">
        <v>12</v>
      </c>
      <c r="E28" s="91" t="s">
        <v>324</v>
      </c>
      <c r="F28" s="299">
        <v>-1000</v>
      </c>
      <c r="G28" s="318">
        <v>37</v>
      </c>
      <c r="H28" s="319">
        <v>0</v>
      </c>
      <c r="I28" s="319">
        <f>G28-H28</f>
        <v>37</v>
      </c>
      <c r="J28" s="319">
        <f>$F28*I28</f>
        <v>-37000</v>
      </c>
      <c r="K28" s="319">
        <f>J28/1000000</f>
        <v>-0.037</v>
      </c>
      <c r="L28" s="318">
        <v>999989</v>
      </c>
      <c r="M28" s="319">
        <v>1000000</v>
      </c>
      <c r="N28" s="319">
        <f>L28-M28</f>
        <v>-11</v>
      </c>
      <c r="O28" s="319">
        <f>$F28*N28</f>
        <v>11000</v>
      </c>
      <c r="P28" s="319">
        <f>O28/1000000</f>
        <v>0.011</v>
      </c>
      <c r="Q28" s="450" t="s">
        <v>480</v>
      </c>
    </row>
    <row r="29" spans="1:17" ht="16.5" customHeight="1">
      <c r="A29" s="255">
        <v>18</v>
      </c>
      <c r="B29" s="291" t="s">
        <v>16</v>
      </c>
      <c r="C29" s="292">
        <v>4864988</v>
      </c>
      <c r="D29" s="118" t="s">
        <v>12</v>
      </c>
      <c r="E29" s="91" t="s">
        <v>324</v>
      </c>
      <c r="F29" s="299">
        <v>-2000</v>
      </c>
      <c r="G29" s="318">
        <v>24608</v>
      </c>
      <c r="H29" s="319">
        <v>24180</v>
      </c>
      <c r="I29" s="301">
        <f>G29-H29</f>
        <v>428</v>
      </c>
      <c r="J29" s="301">
        <f>$F29*I29</f>
        <v>-856000</v>
      </c>
      <c r="K29" s="301">
        <f>J29/1000000</f>
        <v>-0.856</v>
      </c>
      <c r="L29" s="318">
        <v>998525</v>
      </c>
      <c r="M29" s="319">
        <v>998521</v>
      </c>
      <c r="N29" s="301">
        <f>L29-M29</f>
        <v>4</v>
      </c>
      <c r="O29" s="301">
        <f>$F29*N29</f>
        <v>-8000</v>
      </c>
      <c r="P29" s="301">
        <f>O29/1000000</f>
        <v>-0.008</v>
      </c>
      <c r="Q29" s="450"/>
    </row>
    <row r="30" spans="1:17" ht="17.25" customHeight="1">
      <c r="A30" s="255">
        <v>19</v>
      </c>
      <c r="B30" s="291" t="s">
        <v>155</v>
      </c>
      <c r="C30" s="292">
        <v>5295572</v>
      </c>
      <c r="D30" s="118" t="s">
        <v>12</v>
      </c>
      <c r="E30" s="91" t="s">
        <v>324</v>
      </c>
      <c r="F30" s="299">
        <v>-1000</v>
      </c>
      <c r="G30" s="318">
        <v>940743</v>
      </c>
      <c r="H30" s="319">
        <v>940682</v>
      </c>
      <c r="I30" s="319">
        <f>G30-H30</f>
        <v>61</v>
      </c>
      <c r="J30" s="319">
        <f>$F30*I30</f>
        <v>-61000</v>
      </c>
      <c r="K30" s="319">
        <f>J30/1000000</f>
        <v>-0.061</v>
      </c>
      <c r="L30" s="318">
        <v>813926</v>
      </c>
      <c r="M30" s="319">
        <v>813981</v>
      </c>
      <c r="N30" s="319">
        <f>L30-M30</f>
        <v>-55</v>
      </c>
      <c r="O30" s="319">
        <f>$F30*N30</f>
        <v>55000</v>
      </c>
      <c r="P30" s="319">
        <f>O30/1000000</f>
        <v>0.055</v>
      </c>
      <c r="Q30" s="450"/>
    </row>
    <row r="31" spans="2:17" ht="17.25" customHeight="1">
      <c r="B31" s="293" t="s">
        <v>424</v>
      </c>
      <c r="C31" s="292"/>
      <c r="D31" s="118"/>
      <c r="E31" s="91"/>
      <c r="F31" s="299"/>
      <c r="G31" s="318"/>
      <c r="H31" s="319"/>
      <c r="I31" s="319"/>
      <c r="J31" s="319"/>
      <c r="K31" s="319"/>
      <c r="L31" s="318"/>
      <c r="M31" s="319"/>
      <c r="N31" s="319"/>
      <c r="O31" s="319"/>
      <c r="P31" s="319"/>
      <c r="Q31" s="450"/>
    </row>
    <row r="32" spans="1:17" ht="17.25" customHeight="1">
      <c r="A32" s="255">
        <v>20</v>
      </c>
      <c r="B32" s="291" t="s">
        <v>14</v>
      </c>
      <c r="C32" s="292">
        <v>5128451</v>
      </c>
      <c r="D32" s="118" t="s">
        <v>12</v>
      </c>
      <c r="E32" s="91" t="s">
        <v>324</v>
      </c>
      <c r="F32" s="299">
        <v>-800</v>
      </c>
      <c r="G32" s="318">
        <v>45273</v>
      </c>
      <c r="H32" s="319">
        <v>42768</v>
      </c>
      <c r="I32" s="301">
        <f>G32-H32</f>
        <v>2505</v>
      </c>
      <c r="J32" s="301">
        <f>$F32*I32</f>
        <v>-2004000</v>
      </c>
      <c r="K32" s="301">
        <f>J32/1000000</f>
        <v>-2.004</v>
      </c>
      <c r="L32" s="318">
        <v>1189</v>
      </c>
      <c r="M32" s="319">
        <v>1180</v>
      </c>
      <c r="N32" s="301">
        <f>L32-M32</f>
        <v>9</v>
      </c>
      <c r="O32" s="301">
        <f>$F32*N32</f>
        <v>-7200</v>
      </c>
      <c r="P32" s="301">
        <f>O32/1000000</f>
        <v>-0.0072</v>
      </c>
      <c r="Q32" s="450"/>
    </row>
    <row r="33" spans="1:17" ht="17.25" customHeight="1">
      <c r="A33" s="255">
        <v>21</v>
      </c>
      <c r="B33" s="291" t="s">
        <v>15</v>
      </c>
      <c r="C33" s="292">
        <v>5128459</v>
      </c>
      <c r="D33" s="118" t="s">
        <v>12</v>
      </c>
      <c r="E33" s="91" t="s">
        <v>324</v>
      </c>
      <c r="F33" s="299">
        <v>-800</v>
      </c>
      <c r="G33" s="318">
        <v>81281</v>
      </c>
      <c r="H33" s="319">
        <v>78593</v>
      </c>
      <c r="I33" s="301">
        <f>G33-H33</f>
        <v>2688</v>
      </c>
      <c r="J33" s="301">
        <f>$F33*I33</f>
        <v>-2150400</v>
      </c>
      <c r="K33" s="301">
        <f>J33/1000000</f>
        <v>-2.1504</v>
      </c>
      <c r="L33" s="318">
        <v>998283</v>
      </c>
      <c r="M33" s="319">
        <v>998281</v>
      </c>
      <c r="N33" s="301">
        <f>L33-M33</f>
        <v>2</v>
      </c>
      <c r="O33" s="301">
        <f>$F33*N33</f>
        <v>-1600</v>
      </c>
      <c r="P33" s="301">
        <f>O33/1000000</f>
        <v>-0.0016</v>
      </c>
      <c r="Q33" s="450"/>
    </row>
    <row r="34" spans="1:17" ht="17.25" customHeight="1">
      <c r="A34" s="255"/>
      <c r="B34" s="269" t="s">
        <v>157</v>
      </c>
      <c r="C34" s="292"/>
      <c r="D34" s="80"/>
      <c r="E34" s="80"/>
      <c r="F34" s="29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37"/>
    </row>
    <row r="35" spans="1:17" ht="18.75" customHeight="1">
      <c r="A35" s="255">
        <v>22</v>
      </c>
      <c r="B35" s="291" t="s">
        <v>14</v>
      </c>
      <c r="C35" s="292">
        <v>5295151</v>
      </c>
      <c r="D35" s="118" t="s">
        <v>12</v>
      </c>
      <c r="E35" s="91" t="s">
        <v>324</v>
      </c>
      <c r="F35" s="299">
        <v>-1000</v>
      </c>
      <c r="G35" s="318">
        <v>951656</v>
      </c>
      <c r="H35" s="319">
        <v>952159</v>
      </c>
      <c r="I35" s="301">
        <f aca="true" t="shared" si="6" ref="I35:I43">G35-H35</f>
        <v>-503</v>
      </c>
      <c r="J35" s="301">
        <f aca="true" t="shared" si="7" ref="J35:J43">$F35*I35</f>
        <v>503000</v>
      </c>
      <c r="K35" s="301">
        <f aca="true" t="shared" si="8" ref="K35:K43">J35/1000000</f>
        <v>0.503</v>
      </c>
      <c r="L35" s="318">
        <v>960736</v>
      </c>
      <c r="M35" s="319">
        <v>960737</v>
      </c>
      <c r="N35" s="301">
        <f aca="true" t="shared" si="9" ref="N35:N43">L35-M35</f>
        <v>-1</v>
      </c>
      <c r="O35" s="301">
        <f aca="true" t="shared" si="10" ref="O35:O43">$F35*N35</f>
        <v>1000</v>
      </c>
      <c r="P35" s="301">
        <f aca="true" t="shared" si="11" ref="P35:P43">O35/1000000</f>
        <v>0.001</v>
      </c>
      <c r="Q35" s="445"/>
    </row>
    <row r="36" spans="1:17" ht="17.25" customHeight="1">
      <c r="A36" s="255">
        <v>23</v>
      </c>
      <c r="B36" s="291" t="s">
        <v>15</v>
      </c>
      <c r="C36" s="292">
        <v>4865036</v>
      </c>
      <c r="D36" s="118" t="s">
        <v>12</v>
      </c>
      <c r="E36" s="91" t="s">
        <v>324</v>
      </c>
      <c r="F36" s="299">
        <v>-2000</v>
      </c>
      <c r="G36" s="318">
        <v>962345</v>
      </c>
      <c r="H36" s="319">
        <v>963744</v>
      </c>
      <c r="I36" s="301">
        <f>G36-H36</f>
        <v>-1399</v>
      </c>
      <c r="J36" s="301">
        <f>$F36*I36</f>
        <v>2798000</v>
      </c>
      <c r="K36" s="301">
        <f>J36/1000000</f>
        <v>2.798</v>
      </c>
      <c r="L36" s="318">
        <v>992251</v>
      </c>
      <c r="M36" s="319">
        <v>992251</v>
      </c>
      <c r="N36" s="301">
        <f>L36-M36</f>
        <v>0</v>
      </c>
      <c r="O36" s="301">
        <f>$F36*N36</f>
        <v>0</v>
      </c>
      <c r="P36" s="301">
        <f>O36/1000000</f>
        <v>0</v>
      </c>
      <c r="Q36" s="450"/>
    </row>
    <row r="37" spans="1:17" ht="15.75" customHeight="1">
      <c r="A37" s="255">
        <v>24</v>
      </c>
      <c r="B37" s="291" t="s">
        <v>16</v>
      </c>
      <c r="C37" s="292">
        <v>5295147</v>
      </c>
      <c r="D37" s="118" t="s">
        <v>12</v>
      </c>
      <c r="E37" s="91" t="s">
        <v>324</v>
      </c>
      <c r="F37" s="299">
        <v>-2000</v>
      </c>
      <c r="G37" s="318">
        <v>915556</v>
      </c>
      <c r="H37" s="319">
        <v>916242</v>
      </c>
      <c r="I37" s="301">
        <f t="shared" si="6"/>
        <v>-686</v>
      </c>
      <c r="J37" s="301">
        <f t="shared" si="7"/>
        <v>1372000</v>
      </c>
      <c r="K37" s="301">
        <f t="shared" si="8"/>
        <v>1.372</v>
      </c>
      <c r="L37" s="318">
        <v>983740</v>
      </c>
      <c r="M37" s="319">
        <v>983740</v>
      </c>
      <c r="N37" s="301">
        <f t="shared" si="9"/>
        <v>0</v>
      </c>
      <c r="O37" s="301">
        <f t="shared" si="10"/>
        <v>0</v>
      </c>
      <c r="P37" s="301">
        <f t="shared" si="11"/>
        <v>0</v>
      </c>
      <c r="Q37" s="450"/>
    </row>
    <row r="38" spans="1:17" ht="15.75" customHeight="1">
      <c r="A38" s="255"/>
      <c r="B38" s="291"/>
      <c r="C38" s="292"/>
      <c r="D38" s="118"/>
      <c r="E38" s="91"/>
      <c r="F38" s="299">
        <v>-2000</v>
      </c>
      <c r="G38" s="318">
        <v>916768</v>
      </c>
      <c r="H38" s="319">
        <v>916820</v>
      </c>
      <c r="I38" s="301">
        <f t="shared" si="6"/>
        <v>-52</v>
      </c>
      <c r="J38" s="301">
        <f t="shared" si="7"/>
        <v>104000</v>
      </c>
      <c r="K38" s="301">
        <f t="shared" si="8"/>
        <v>0.104</v>
      </c>
      <c r="L38" s="318"/>
      <c r="M38" s="319"/>
      <c r="N38" s="301"/>
      <c r="O38" s="301"/>
      <c r="P38" s="301"/>
      <c r="Q38" s="450"/>
    </row>
    <row r="39" spans="1:17" ht="15.75" customHeight="1">
      <c r="A39" s="255">
        <v>25</v>
      </c>
      <c r="B39" s="271" t="s">
        <v>155</v>
      </c>
      <c r="C39" s="292">
        <v>4865001</v>
      </c>
      <c r="D39" s="80" t="s">
        <v>12</v>
      </c>
      <c r="E39" s="91" t="s">
        <v>324</v>
      </c>
      <c r="F39" s="299">
        <v>-1000</v>
      </c>
      <c r="G39" s="318">
        <v>9812</v>
      </c>
      <c r="H39" s="319">
        <v>10015</v>
      </c>
      <c r="I39" s="301">
        <f t="shared" si="6"/>
        <v>-203</v>
      </c>
      <c r="J39" s="301">
        <f t="shared" si="7"/>
        <v>203000</v>
      </c>
      <c r="K39" s="301">
        <f t="shared" si="8"/>
        <v>0.203</v>
      </c>
      <c r="L39" s="318">
        <v>997056</v>
      </c>
      <c r="M39" s="319">
        <v>997056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705"/>
    </row>
    <row r="40" spans="2:17" ht="15.75" customHeight="1">
      <c r="B40" s="269" t="s">
        <v>443</v>
      </c>
      <c r="C40" s="292"/>
      <c r="D40" s="80"/>
      <c r="E40" s="91"/>
      <c r="F40" s="299"/>
      <c r="G40" s="318"/>
      <c r="H40" s="319"/>
      <c r="I40" s="301"/>
      <c r="J40" s="301"/>
      <c r="K40" s="301"/>
      <c r="L40" s="318"/>
      <c r="M40" s="319"/>
      <c r="N40" s="301"/>
      <c r="O40" s="301"/>
      <c r="P40" s="301"/>
      <c r="Q40" s="705"/>
    </row>
    <row r="41" spans="1:17" ht="15.75" customHeight="1">
      <c r="A41" s="255">
        <v>26</v>
      </c>
      <c r="B41" s="271" t="s">
        <v>444</v>
      </c>
      <c r="C41" s="292">
        <v>5295131</v>
      </c>
      <c r="D41" s="80" t="s">
        <v>12</v>
      </c>
      <c r="E41" s="91" t="s">
        <v>324</v>
      </c>
      <c r="F41" s="299">
        <v>-1000</v>
      </c>
      <c r="G41" s="318">
        <v>5113</v>
      </c>
      <c r="H41" s="319">
        <v>5400</v>
      </c>
      <c r="I41" s="301">
        <f t="shared" si="6"/>
        <v>-287</v>
      </c>
      <c r="J41" s="301">
        <f t="shared" si="7"/>
        <v>287000</v>
      </c>
      <c r="K41" s="301">
        <f t="shared" si="8"/>
        <v>0.287</v>
      </c>
      <c r="L41" s="318">
        <v>53</v>
      </c>
      <c r="M41" s="319">
        <v>53</v>
      </c>
      <c r="N41" s="301">
        <f t="shared" si="9"/>
        <v>0</v>
      </c>
      <c r="O41" s="301">
        <f t="shared" si="10"/>
        <v>0</v>
      </c>
      <c r="P41" s="301">
        <f t="shared" si="11"/>
        <v>0</v>
      </c>
      <c r="Q41" s="705"/>
    </row>
    <row r="42" spans="1:17" ht="15.75" customHeight="1">
      <c r="A42" s="255">
        <v>27</v>
      </c>
      <c r="B42" s="271" t="s">
        <v>445</v>
      </c>
      <c r="C42" s="292">
        <v>5295139</v>
      </c>
      <c r="D42" s="80" t="s">
        <v>12</v>
      </c>
      <c r="E42" s="91" t="s">
        <v>324</v>
      </c>
      <c r="F42" s="299">
        <v>-1000</v>
      </c>
      <c r="G42" s="318">
        <v>980742</v>
      </c>
      <c r="H42" s="319">
        <v>981319</v>
      </c>
      <c r="I42" s="301">
        <f t="shared" si="6"/>
        <v>-577</v>
      </c>
      <c r="J42" s="301">
        <f t="shared" si="7"/>
        <v>577000</v>
      </c>
      <c r="K42" s="301">
        <f t="shared" si="8"/>
        <v>0.577</v>
      </c>
      <c r="L42" s="318">
        <v>999981</v>
      </c>
      <c r="M42" s="319">
        <v>999981</v>
      </c>
      <c r="N42" s="301">
        <f t="shared" si="9"/>
        <v>0</v>
      </c>
      <c r="O42" s="301">
        <f t="shared" si="10"/>
        <v>0</v>
      </c>
      <c r="P42" s="301">
        <f t="shared" si="11"/>
        <v>0</v>
      </c>
      <c r="Q42" s="705"/>
    </row>
    <row r="43" spans="1:17" ht="15.75" customHeight="1">
      <c r="A43" s="255">
        <v>28</v>
      </c>
      <c r="B43" s="271" t="s">
        <v>446</v>
      </c>
      <c r="C43" s="292">
        <v>5295173</v>
      </c>
      <c r="D43" s="80" t="s">
        <v>12</v>
      </c>
      <c r="E43" s="91" t="s">
        <v>324</v>
      </c>
      <c r="F43" s="299">
        <v>-1000</v>
      </c>
      <c r="G43" s="318">
        <v>200147</v>
      </c>
      <c r="H43" s="319">
        <v>196915</v>
      </c>
      <c r="I43" s="301">
        <f t="shared" si="6"/>
        <v>3232</v>
      </c>
      <c r="J43" s="301">
        <f t="shared" si="7"/>
        <v>-3232000</v>
      </c>
      <c r="K43" s="301">
        <f t="shared" si="8"/>
        <v>-3.232</v>
      </c>
      <c r="L43" s="318">
        <v>81668</v>
      </c>
      <c r="M43" s="319">
        <v>81668</v>
      </c>
      <c r="N43" s="301">
        <f t="shared" si="9"/>
        <v>0</v>
      </c>
      <c r="O43" s="301">
        <f t="shared" si="10"/>
        <v>0</v>
      </c>
      <c r="P43" s="301">
        <f t="shared" si="11"/>
        <v>0</v>
      </c>
      <c r="Q43" s="705"/>
    </row>
    <row r="44" spans="1:17" ht="15.75" customHeight="1">
      <c r="A44" s="255">
        <v>29</v>
      </c>
      <c r="B44" s="271" t="s">
        <v>447</v>
      </c>
      <c r="C44" s="292">
        <v>5100228</v>
      </c>
      <c r="D44" s="80" t="s">
        <v>12</v>
      </c>
      <c r="E44" s="91" t="s">
        <v>324</v>
      </c>
      <c r="F44" s="299">
        <v>-1000</v>
      </c>
      <c r="G44" s="318">
        <v>2136</v>
      </c>
      <c r="H44" s="319">
        <v>1143</v>
      </c>
      <c r="I44" s="301">
        <f>G44-H44</f>
        <v>993</v>
      </c>
      <c r="J44" s="301">
        <f>$F44*I44</f>
        <v>-993000</v>
      </c>
      <c r="K44" s="301">
        <f>J44/1000000</f>
        <v>-0.993</v>
      </c>
      <c r="L44" s="318">
        <v>0</v>
      </c>
      <c r="M44" s="319">
        <v>0</v>
      </c>
      <c r="N44" s="301">
        <f>L44-M44</f>
        <v>0</v>
      </c>
      <c r="O44" s="301">
        <f>$F44*N44</f>
        <v>0</v>
      </c>
      <c r="P44" s="301">
        <f>O44/1000000</f>
        <v>0</v>
      </c>
      <c r="Q44" s="705"/>
    </row>
    <row r="45" spans="1:17" ht="17.25" customHeight="1">
      <c r="A45" s="255"/>
      <c r="B45" s="293" t="s">
        <v>158</v>
      </c>
      <c r="C45" s="292"/>
      <c r="D45" s="118"/>
      <c r="E45" s="118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37"/>
    </row>
    <row r="46" spans="2:17" ht="19.5" customHeight="1">
      <c r="B46" s="293" t="s">
        <v>37</v>
      </c>
      <c r="C46" s="292"/>
      <c r="D46" s="118"/>
      <c r="E46" s="118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37"/>
    </row>
    <row r="47" spans="1:17" ht="22.5" customHeight="1">
      <c r="A47" s="255">
        <v>30</v>
      </c>
      <c r="B47" s="291" t="s">
        <v>159</v>
      </c>
      <c r="C47" s="292">
        <v>4864787</v>
      </c>
      <c r="D47" s="118" t="s">
        <v>12</v>
      </c>
      <c r="E47" s="91" t="s">
        <v>324</v>
      </c>
      <c r="F47" s="299">
        <v>800</v>
      </c>
      <c r="G47" s="318">
        <v>346</v>
      </c>
      <c r="H47" s="319">
        <v>346</v>
      </c>
      <c r="I47" s="301">
        <f>G47-H47</f>
        <v>0</v>
      </c>
      <c r="J47" s="301">
        <f>$F47*I47</f>
        <v>0</v>
      </c>
      <c r="K47" s="301">
        <f>J47/1000000</f>
        <v>0</v>
      </c>
      <c r="L47" s="318">
        <v>628</v>
      </c>
      <c r="M47" s="319">
        <v>628</v>
      </c>
      <c r="N47" s="301">
        <f>L47-M47</f>
        <v>0</v>
      </c>
      <c r="O47" s="301">
        <f>$F47*N47</f>
        <v>0</v>
      </c>
      <c r="P47" s="301">
        <f>O47/1000000</f>
        <v>0</v>
      </c>
      <c r="Q47" s="437"/>
    </row>
    <row r="48" spans="1:17" ht="15.75" customHeight="1">
      <c r="A48" s="255"/>
      <c r="B48" s="269" t="s">
        <v>160</v>
      </c>
      <c r="C48" s="292"/>
      <c r="D48" s="80"/>
      <c r="E48" s="80"/>
      <c r="F48" s="299"/>
      <c r="G48" s="318"/>
      <c r="H48" s="319"/>
      <c r="I48" s="301"/>
      <c r="J48" s="301"/>
      <c r="K48" s="301"/>
      <c r="L48" s="318"/>
      <c r="M48" s="319"/>
      <c r="N48" s="301"/>
      <c r="O48" s="301"/>
      <c r="P48" s="301"/>
      <c r="Q48" s="437"/>
    </row>
    <row r="49" spans="1:17" ht="15.75" customHeight="1">
      <c r="A49" s="255">
        <v>31</v>
      </c>
      <c r="B49" s="271" t="s">
        <v>14</v>
      </c>
      <c r="C49" s="292">
        <v>5269210</v>
      </c>
      <c r="D49" s="80" t="s">
        <v>12</v>
      </c>
      <c r="E49" s="91" t="s">
        <v>324</v>
      </c>
      <c r="F49" s="299">
        <v>-1000</v>
      </c>
      <c r="G49" s="318">
        <v>945537</v>
      </c>
      <c r="H49" s="319">
        <v>946522</v>
      </c>
      <c r="I49" s="301">
        <f>G49-H49</f>
        <v>-985</v>
      </c>
      <c r="J49" s="301">
        <f>$F49*I49</f>
        <v>985000</v>
      </c>
      <c r="K49" s="301">
        <f>J49/1000000</f>
        <v>0.985</v>
      </c>
      <c r="L49" s="318">
        <v>965531</v>
      </c>
      <c r="M49" s="319">
        <v>965531</v>
      </c>
      <c r="N49" s="301">
        <f>L49-M49</f>
        <v>0</v>
      </c>
      <c r="O49" s="301">
        <f>$F49*N49</f>
        <v>0</v>
      </c>
      <c r="P49" s="301">
        <f>O49/1000000</f>
        <v>0</v>
      </c>
      <c r="Q49" s="437"/>
    </row>
    <row r="50" spans="1:17" ht="15.75" customHeight="1">
      <c r="A50" s="255">
        <v>32</v>
      </c>
      <c r="B50" s="291" t="s">
        <v>15</v>
      </c>
      <c r="C50" s="292">
        <v>5269211</v>
      </c>
      <c r="D50" s="118" t="s">
        <v>12</v>
      </c>
      <c r="E50" s="91" t="s">
        <v>324</v>
      </c>
      <c r="F50" s="299">
        <v>-1000</v>
      </c>
      <c r="G50" s="318">
        <v>978444</v>
      </c>
      <c r="H50" s="319">
        <v>978903</v>
      </c>
      <c r="I50" s="301">
        <f>G50-H50</f>
        <v>-459</v>
      </c>
      <c r="J50" s="301">
        <f>$F50*I50</f>
        <v>459000</v>
      </c>
      <c r="K50" s="301">
        <f>J50/1000000</f>
        <v>0.459</v>
      </c>
      <c r="L50" s="318">
        <v>984010</v>
      </c>
      <c r="M50" s="319">
        <v>984010</v>
      </c>
      <c r="N50" s="301">
        <f>L50-M50</f>
        <v>0</v>
      </c>
      <c r="O50" s="301">
        <f>$F50*N50</f>
        <v>0</v>
      </c>
      <c r="P50" s="301">
        <f>O50/1000000</f>
        <v>0</v>
      </c>
      <c r="Q50" s="652"/>
    </row>
    <row r="51" spans="1:17" ht="15.75" customHeight="1">
      <c r="A51" s="255">
        <v>33</v>
      </c>
      <c r="B51" s="291" t="s">
        <v>16</v>
      </c>
      <c r="C51" s="292">
        <v>5269209</v>
      </c>
      <c r="D51" s="118" t="s">
        <v>12</v>
      </c>
      <c r="E51" s="91" t="s">
        <v>324</v>
      </c>
      <c r="F51" s="299">
        <v>-1000</v>
      </c>
      <c r="G51" s="318">
        <v>88232</v>
      </c>
      <c r="H51" s="319">
        <v>86046</v>
      </c>
      <c r="I51" s="301">
        <f>G51-H51</f>
        <v>2186</v>
      </c>
      <c r="J51" s="301">
        <f>$F51*I51</f>
        <v>-2186000</v>
      </c>
      <c r="K51" s="301">
        <f>J51/1000000</f>
        <v>-2.186</v>
      </c>
      <c r="L51" s="318">
        <v>985605</v>
      </c>
      <c r="M51" s="319">
        <v>985605</v>
      </c>
      <c r="N51" s="301">
        <f>L51-M51</f>
        <v>0</v>
      </c>
      <c r="O51" s="301">
        <f>$F51*N51</f>
        <v>0</v>
      </c>
      <c r="P51" s="301">
        <f>O51/1000000</f>
        <v>0</v>
      </c>
      <c r="Q51" s="652"/>
    </row>
    <row r="52" spans="2:17" ht="22.5" customHeight="1">
      <c r="B52" s="269" t="s">
        <v>452</v>
      </c>
      <c r="C52" s="292"/>
      <c r="D52" s="118"/>
      <c r="E52" s="91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652"/>
    </row>
    <row r="53" spans="1:17" ht="22.5" customHeight="1">
      <c r="A53" s="255">
        <v>34</v>
      </c>
      <c r="B53" s="271" t="s">
        <v>446</v>
      </c>
      <c r="C53" s="292">
        <v>5128460</v>
      </c>
      <c r="D53" s="80" t="s">
        <v>12</v>
      </c>
      <c r="E53" s="91" t="s">
        <v>324</v>
      </c>
      <c r="F53" s="299">
        <v>-800</v>
      </c>
      <c r="G53" s="318">
        <v>28755</v>
      </c>
      <c r="H53" s="319">
        <v>28207</v>
      </c>
      <c r="I53" s="301">
        <f>G53-H53</f>
        <v>548</v>
      </c>
      <c r="J53" s="301">
        <f>$F53*I53</f>
        <v>-438400</v>
      </c>
      <c r="K53" s="301">
        <f>J53/1000000</f>
        <v>-0.4384</v>
      </c>
      <c r="L53" s="318">
        <v>999017</v>
      </c>
      <c r="M53" s="319">
        <v>999017</v>
      </c>
      <c r="N53" s="301">
        <f>L53-M53</f>
        <v>0</v>
      </c>
      <c r="O53" s="301">
        <f>$F53*N53</f>
        <v>0</v>
      </c>
      <c r="P53" s="301">
        <f>O53/1000000</f>
        <v>0</v>
      </c>
      <c r="Q53" s="652"/>
    </row>
    <row r="54" spans="1:17" ht="22.5" customHeight="1">
      <c r="A54" s="255">
        <v>35</v>
      </c>
      <c r="B54" s="271" t="s">
        <v>447</v>
      </c>
      <c r="C54" s="292">
        <v>5295149</v>
      </c>
      <c r="D54" s="80" t="s">
        <v>12</v>
      </c>
      <c r="E54" s="91" t="s">
        <v>324</v>
      </c>
      <c r="F54" s="299">
        <v>-1600</v>
      </c>
      <c r="G54" s="318">
        <v>48067</v>
      </c>
      <c r="H54" s="319">
        <v>47788</v>
      </c>
      <c r="I54" s="301">
        <f>G54-H54</f>
        <v>279</v>
      </c>
      <c r="J54" s="301">
        <f>$F54*I54</f>
        <v>-446400</v>
      </c>
      <c r="K54" s="301">
        <f>J54/1000000</f>
        <v>-0.4464</v>
      </c>
      <c r="L54" s="318">
        <v>978836</v>
      </c>
      <c r="M54" s="319">
        <v>978836</v>
      </c>
      <c r="N54" s="301">
        <f>L54-M54</f>
        <v>0</v>
      </c>
      <c r="O54" s="301">
        <f>$F54*N54</f>
        <v>0</v>
      </c>
      <c r="P54" s="301">
        <f>O54/1000000</f>
        <v>0</v>
      </c>
      <c r="Q54" s="652"/>
    </row>
    <row r="55" spans="2:17" ht="18.75" customHeight="1">
      <c r="B55" s="293" t="s">
        <v>161</v>
      </c>
      <c r="C55" s="292"/>
      <c r="D55" s="118"/>
      <c r="E55" s="118"/>
      <c r="F55" s="297"/>
      <c r="G55" s="318"/>
      <c r="H55" s="319"/>
      <c r="I55" s="301"/>
      <c r="J55" s="301"/>
      <c r="K55" s="301"/>
      <c r="L55" s="318"/>
      <c r="M55" s="319"/>
      <c r="N55" s="301"/>
      <c r="O55" s="301"/>
      <c r="P55" s="301"/>
      <c r="Q55" s="437"/>
    </row>
    <row r="56" spans="1:17" ht="22.5" customHeight="1">
      <c r="A56" s="255">
        <v>36</v>
      </c>
      <c r="B56" s="291" t="s">
        <v>401</v>
      </c>
      <c r="C56" s="292">
        <v>4865010</v>
      </c>
      <c r="D56" s="118" t="s">
        <v>12</v>
      </c>
      <c r="E56" s="91" t="s">
        <v>324</v>
      </c>
      <c r="F56" s="299">
        <v>-2000</v>
      </c>
      <c r="G56" s="318">
        <v>997432</v>
      </c>
      <c r="H56" s="319">
        <v>997435</v>
      </c>
      <c r="I56" s="301">
        <f>G56-H56</f>
        <v>-3</v>
      </c>
      <c r="J56" s="301">
        <f>$F56*I56</f>
        <v>6000</v>
      </c>
      <c r="K56" s="301">
        <f>J56/1000000</f>
        <v>0.006</v>
      </c>
      <c r="L56" s="318">
        <v>984276</v>
      </c>
      <c r="M56" s="319">
        <v>984284</v>
      </c>
      <c r="N56" s="301">
        <f>L56-M56</f>
        <v>-8</v>
      </c>
      <c r="O56" s="301">
        <f>$F56*N56</f>
        <v>16000</v>
      </c>
      <c r="P56" s="301">
        <f>O56/1000000</f>
        <v>0.016</v>
      </c>
      <c r="Q56" s="437"/>
    </row>
    <row r="57" spans="1:17" ht="22.5" customHeight="1">
      <c r="A57" s="255">
        <v>37</v>
      </c>
      <c r="B57" s="291" t="s">
        <v>402</v>
      </c>
      <c r="C57" s="292">
        <v>5128458</v>
      </c>
      <c r="D57" s="118" t="s">
        <v>12</v>
      </c>
      <c r="E57" s="91" t="s">
        <v>324</v>
      </c>
      <c r="F57" s="299">
        <v>-500</v>
      </c>
      <c r="G57" s="318">
        <v>6502</v>
      </c>
      <c r="H57" s="319">
        <v>6546</v>
      </c>
      <c r="I57" s="301">
        <f>G57-H57</f>
        <v>-44</v>
      </c>
      <c r="J57" s="301">
        <f>$F57*I57</f>
        <v>22000</v>
      </c>
      <c r="K57" s="301">
        <f>J57/1000000</f>
        <v>0.022</v>
      </c>
      <c r="L57" s="318">
        <v>989642</v>
      </c>
      <c r="M57" s="319">
        <v>989696</v>
      </c>
      <c r="N57" s="301">
        <f>L57-M57</f>
        <v>-54</v>
      </c>
      <c r="O57" s="301">
        <f>$F57*N57</f>
        <v>27000</v>
      </c>
      <c r="P57" s="301">
        <f>O57/1000000</f>
        <v>0.027</v>
      </c>
      <c r="Q57" s="437"/>
    </row>
    <row r="58" spans="1:17" ht="22.5" customHeight="1">
      <c r="A58" s="270">
        <v>38</v>
      </c>
      <c r="B58" s="271" t="s">
        <v>403</v>
      </c>
      <c r="C58" s="292">
        <v>4864933</v>
      </c>
      <c r="D58" s="80" t="s">
        <v>12</v>
      </c>
      <c r="E58" s="91" t="s">
        <v>324</v>
      </c>
      <c r="F58" s="299">
        <v>-1000</v>
      </c>
      <c r="G58" s="318">
        <v>22525</v>
      </c>
      <c r="H58" s="319">
        <v>22480</v>
      </c>
      <c r="I58" s="301">
        <f>G58-H58</f>
        <v>45</v>
      </c>
      <c r="J58" s="301">
        <f>$F58*I58</f>
        <v>-45000</v>
      </c>
      <c r="K58" s="301">
        <f>J58/1000000</f>
        <v>-0.045</v>
      </c>
      <c r="L58" s="318">
        <v>31764</v>
      </c>
      <c r="M58" s="319">
        <v>31770</v>
      </c>
      <c r="N58" s="301">
        <f>L58-M58</f>
        <v>-6</v>
      </c>
      <c r="O58" s="301">
        <f>$F58*N58</f>
        <v>6000</v>
      </c>
      <c r="P58" s="301">
        <f>O58/1000000</f>
        <v>0.006</v>
      </c>
      <c r="Q58" s="437"/>
    </row>
    <row r="59" spans="1:17" ht="22.5" customHeight="1">
      <c r="A59" s="270">
        <v>39</v>
      </c>
      <c r="B59" s="291" t="s">
        <v>404</v>
      </c>
      <c r="C59" s="292">
        <v>4864904</v>
      </c>
      <c r="D59" s="118" t="s">
        <v>12</v>
      </c>
      <c r="E59" s="91" t="s">
        <v>324</v>
      </c>
      <c r="F59" s="299">
        <v>-1000</v>
      </c>
      <c r="G59" s="318">
        <v>2690</v>
      </c>
      <c r="H59" s="319">
        <v>2691</v>
      </c>
      <c r="I59" s="301">
        <f>G59-H59</f>
        <v>-1</v>
      </c>
      <c r="J59" s="301">
        <f>$F59*I59</f>
        <v>1000</v>
      </c>
      <c r="K59" s="301">
        <f>J59/1000000</f>
        <v>0.001</v>
      </c>
      <c r="L59" s="318">
        <v>996435</v>
      </c>
      <c r="M59" s="319">
        <v>996435</v>
      </c>
      <c r="N59" s="301">
        <f>L59-M59</f>
        <v>0</v>
      </c>
      <c r="O59" s="301">
        <f>$F59*N59</f>
        <v>0</v>
      </c>
      <c r="P59" s="301">
        <f>O59/1000000</f>
        <v>0</v>
      </c>
      <c r="Q59" s="437"/>
    </row>
    <row r="60" spans="1:17" ht="22.5" customHeight="1">
      <c r="A60" s="270">
        <v>40</v>
      </c>
      <c r="B60" s="291" t="s">
        <v>405</v>
      </c>
      <c r="C60" s="292">
        <v>4864942</v>
      </c>
      <c r="D60" s="118" t="s">
        <v>12</v>
      </c>
      <c r="E60" s="91" t="s">
        <v>324</v>
      </c>
      <c r="F60" s="301">
        <v>-1000</v>
      </c>
      <c r="G60" s="318">
        <v>843</v>
      </c>
      <c r="H60" s="319">
        <v>843</v>
      </c>
      <c r="I60" s="301">
        <f>G60-H60</f>
        <v>0</v>
      </c>
      <c r="J60" s="301">
        <f>$F60*I60</f>
        <v>0</v>
      </c>
      <c r="K60" s="301">
        <f>J60/1000000</f>
        <v>0</v>
      </c>
      <c r="L60" s="318">
        <v>999845</v>
      </c>
      <c r="M60" s="319">
        <v>999916</v>
      </c>
      <c r="N60" s="301">
        <f>L60-M60</f>
        <v>-71</v>
      </c>
      <c r="O60" s="301">
        <f>$F60*N60</f>
        <v>71000</v>
      </c>
      <c r="P60" s="301">
        <f>O60/1000000</f>
        <v>0.071</v>
      </c>
      <c r="Q60" s="437"/>
    </row>
    <row r="61" spans="1:17" ht="18" customHeight="1" thickBot="1">
      <c r="A61" s="373" t="s">
        <v>313</v>
      </c>
      <c r="B61" s="294"/>
      <c r="C61" s="295"/>
      <c r="D61" s="247"/>
      <c r="E61" s="248"/>
      <c r="F61" s="299"/>
      <c r="G61" s="423"/>
      <c r="H61" s="424"/>
      <c r="I61" s="305"/>
      <c r="J61" s="305"/>
      <c r="K61" s="305"/>
      <c r="L61" s="423"/>
      <c r="M61" s="424"/>
      <c r="N61" s="305"/>
      <c r="O61" s="305"/>
      <c r="P61" s="549" t="str">
        <f>NDPL!$Q$1</f>
        <v>APRIL-2021</v>
      </c>
      <c r="Q61" s="549"/>
    </row>
    <row r="62" spans="1:17" ht="18" customHeight="1" thickTop="1">
      <c r="A62" s="266"/>
      <c r="B62" s="269" t="s">
        <v>162</v>
      </c>
      <c r="C62" s="292"/>
      <c r="D62" s="80"/>
      <c r="E62" s="80"/>
      <c r="F62" s="386"/>
      <c r="G62" s="318"/>
      <c r="H62" s="319"/>
      <c r="I62" s="301"/>
      <c r="J62" s="301"/>
      <c r="K62" s="301"/>
      <c r="L62" s="318"/>
      <c r="M62" s="319"/>
      <c r="N62" s="301"/>
      <c r="O62" s="301"/>
      <c r="P62" s="301"/>
      <c r="Q62" s="425"/>
    </row>
    <row r="63" spans="1:17" ht="15" customHeight="1">
      <c r="A63" s="255">
        <v>41</v>
      </c>
      <c r="B63" s="291" t="s">
        <v>14</v>
      </c>
      <c r="C63" s="292">
        <v>4864962</v>
      </c>
      <c r="D63" s="118" t="s">
        <v>12</v>
      </c>
      <c r="E63" s="91" t="s">
        <v>324</v>
      </c>
      <c r="F63" s="299">
        <v>-1000</v>
      </c>
      <c r="G63" s="318">
        <v>51128</v>
      </c>
      <c r="H63" s="319">
        <v>50705</v>
      </c>
      <c r="I63" s="301">
        <f>G63-H63</f>
        <v>423</v>
      </c>
      <c r="J63" s="301">
        <f>$F63*I63</f>
        <v>-423000</v>
      </c>
      <c r="K63" s="301">
        <f>J63/1000000</f>
        <v>-0.423</v>
      </c>
      <c r="L63" s="318">
        <v>999526</v>
      </c>
      <c r="M63" s="319">
        <v>999526</v>
      </c>
      <c r="N63" s="301">
        <f>L63-M63</f>
        <v>0</v>
      </c>
      <c r="O63" s="301">
        <f>$F63*N63</f>
        <v>0</v>
      </c>
      <c r="P63" s="301">
        <f>O63/1000000</f>
        <v>0</v>
      </c>
      <c r="Q63" s="436"/>
    </row>
    <row r="64" spans="1:17" ht="15" customHeight="1">
      <c r="A64" s="255">
        <v>42</v>
      </c>
      <c r="B64" s="291" t="s">
        <v>15</v>
      </c>
      <c r="C64" s="292">
        <v>4865038</v>
      </c>
      <c r="D64" s="118" t="s">
        <v>12</v>
      </c>
      <c r="E64" s="91" t="s">
        <v>324</v>
      </c>
      <c r="F64" s="299">
        <v>-1000</v>
      </c>
      <c r="G64" s="318">
        <v>11949</v>
      </c>
      <c r="H64" s="319">
        <v>11591</v>
      </c>
      <c r="I64" s="301">
        <f>G64-H64</f>
        <v>358</v>
      </c>
      <c r="J64" s="301">
        <f>$F64*I64</f>
        <v>-358000</v>
      </c>
      <c r="K64" s="301">
        <f>J64/1000000</f>
        <v>-0.358</v>
      </c>
      <c r="L64" s="318">
        <v>84</v>
      </c>
      <c r="M64" s="319">
        <v>83</v>
      </c>
      <c r="N64" s="301">
        <f>L64-M64</f>
        <v>1</v>
      </c>
      <c r="O64" s="301">
        <f>$F64*N64</f>
        <v>-1000</v>
      </c>
      <c r="P64" s="301">
        <f>O64/1000000</f>
        <v>-0.001</v>
      </c>
      <c r="Q64" s="425"/>
    </row>
    <row r="65" spans="1:17" ht="15" customHeight="1">
      <c r="A65" s="255">
        <v>43</v>
      </c>
      <c r="B65" s="291" t="s">
        <v>16</v>
      </c>
      <c r="C65" s="292">
        <v>5295165</v>
      </c>
      <c r="D65" s="118" t="s">
        <v>12</v>
      </c>
      <c r="E65" s="91" t="s">
        <v>324</v>
      </c>
      <c r="F65" s="299">
        <v>-1000</v>
      </c>
      <c r="G65" s="318">
        <v>7147</v>
      </c>
      <c r="H65" s="319">
        <v>7150</v>
      </c>
      <c r="I65" s="301">
        <f>G65-H65</f>
        <v>-3</v>
      </c>
      <c r="J65" s="301">
        <f>$F65*I65</f>
        <v>3000</v>
      </c>
      <c r="K65" s="301">
        <f>J65/1000000</f>
        <v>0.003</v>
      </c>
      <c r="L65" s="318">
        <v>999546</v>
      </c>
      <c r="M65" s="319">
        <v>999546</v>
      </c>
      <c r="N65" s="301">
        <f>L65-M65</f>
        <v>0</v>
      </c>
      <c r="O65" s="301">
        <f>$F65*N65</f>
        <v>0</v>
      </c>
      <c r="P65" s="301">
        <f>O65/1000000</f>
        <v>0</v>
      </c>
      <c r="Q65" s="440"/>
    </row>
    <row r="66" spans="2:17" ht="15" customHeight="1">
      <c r="B66" s="293" t="s">
        <v>163</v>
      </c>
      <c r="C66" s="292"/>
      <c r="D66" s="118"/>
      <c r="E66" s="118"/>
      <c r="F66" s="299"/>
      <c r="G66" s="318"/>
      <c r="H66" s="319"/>
      <c r="I66" s="301"/>
      <c r="J66" s="301"/>
      <c r="K66" s="301"/>
      <c r="L66" s="318"/>
      <c r="M66" s="319"/>
      <c r="N66" s="301"/>
      <c r="O66" s="301"/>
      <c r="P66" s="301"/>
      <c r="Q66" s="425"/>
    </row>
    <row r="67" spans="1:17" ht="15" customHeight="1">
      <c r="A67" s="255">
        <v>44</v>
      </c>
      <c r="B67" s="291" t="s">
        <v>14</v>
      </c>
      <c r="C67" s="292">
        <v>4864928</v>
      </c>
      <c r="D67" s="118" t="s">
        <v>12</v>
      </c>
      <c r="E67" s="91" t="s">
        <v>324</v>
      </c>
      <c r="F67" s="299">
        <v>-1000</v>
      </c>
      <c r="G67" s="318">
        <v>5740</v>
      </c>
      <c r="H67" s="319">
        <v>5266</v>
      </c>
      <c r="I67" s="301">
        <f>G67-H67</f>
        <v>474</v>
      </c>
      <c r="J67" s="301">
        <f>$F67*I67</f>
        <v>-474000</v>
      </c>
      <c r="K67" s="301">
        <f>J67/1000000</f>
        <v>-0.474</v>
      </c>
      <c r="L67" s="318">
        <v>239</v>
      </c>
      <c r="M67" s="319">
        <v>239</v>
      </c>
      <c r="N67" s="301">
        <f>L67-M67</f>
        <v>0</v>
      </c>
      <c r="O67" s="301">
        <f>$F67*N67</f>
        <v>0</v>
      </c>
      <c r="P67" s="301">
        <f>O67/1000000</f>
        <v>0</v>
      </c>
      <c r="Q67" s="425"/>
    </row>
    <row r="68" spans="1:17" ht="15" customHeight="1">
      <c r="A68" s="255">
        <v>45</v>
      </c>
      <c r="B68" s="291" t="s">
        <v>15</v>
      </c>
      <c r="C68" s="292">
        <v>4864967</v>
      </c>
      <c r="D68" s="118" t="s">
        <v>12</v>
      </c>
      <c r="E68" s="91" t="s">
        <v>324</v>
      </c>
      <c r="F68" s="299">
        <v>-1000</v>
      </c>
      <c r="G68" s="318">
        <v>7184</v>
      </c>
      <c r="H68" s="319">
        <v>6904</v>
      </c>
      <c r="I68" s="301">
        <f>G68-H68</f>
        <v>280</v>
      </c>
      <c r="J68" s="301">
        <f>$F68*I68</f>
        <v>-280000</v>
      </c>
      <c r="K68" s="301">
        <f>J68/1000000</f>
        <v>-0.28</v>
      </c>
      <c r="L68" s="318">
        <v>924903</v>
      </c>
      <c r="M68" s="319">
        <v>924906</v>
      </c>
      <c r="N68" s="301">
        <f>L68-M68</f>
        <v>-3</v>
      </c>
      <c r="O68" s="301">
        <f>$F68*N68</f>
        <v>3000</v>
      </c>
      <c r="P68" s="301">
        <f>O68/1000000</f>
        <v>0.003</v>
      </c>
      <c r="Q68" s="425"/>
    </row>
    <row r="69" spans="1:17" ht="15" customHeight="1">
      <c r="A69" s="255">
        <v>46</v>
      </c>
      <c r="B69" s="291" t="s">
        <v>16</v>
      </c>
      <c r="C69" s="292">
        <v>5295144</v>
      </c>
      <c r="D69" s="118" t="s">
        <v>12</v>
      </c>
      <c r="E69" s="91" t="s">
        <v>324</v>
      </c>
      <c r="F69" s="299">
        <v>-1000</v>
      </c>
      <c r="G69" s="318">
        <v>61581</v>
      </c>
      <c r="H69" s="319">
        <v>60829</v>
      </c>
      <c r="I69" s="301">
        <f>G69-H69</f>
        <v>752</v>
      </c>
      <c r="J69" s="301">
        <f>$F69*I69</f>
        <v>-752000</v>
      </c>
      <c r="K69" s="301">
        <f>J69/1000000</f>
        <v>-0.752</v>
      </c>
      <c r="L69" s="318">
        <v>9852</v>
      </c>
      <c r="M69" s="319">
        <v>9853</v>
      </c>
      <c r="N69" s="301">
        <f>L69-M69</f>
        <v>-1</v>
      </c>
      <c r="O69" s="301">
        <f>$F69*N69</f>
        <v>1000</v>
      </c>
      <c r="P69" s="301">
        <f>O69/1000000</f>
        <v>0.001</v>
      </c>
      <c r="Q69" s="436"/>
    </row>
    <row r="70" spans="1:17" ht="15" customHeight="1">
      <c r="A70" s="255">
        <v>47</v>
      </c>
      <c r="B70" s="291" t="s">
        <v>155</v>
      </c>
      <c r="C70" s="292">
        <v>4865023</v>
      </c>
      <c r="D70" s="118" t="s">
        <v>12</v>
      </c>
      <c r="E70" s="91" t="s">
        <v>324</v>
      </c>
      <c r="F70" s="299">
        <v>-2000</v>
      </c>
      <c r="G70" s="318">
        <v>3691</v>
      </c>
      <c r="H70" s="319">
        <v>3640</v>
      </c>
      <c r="I70" s="319">
        <f>G70-H70</f>
        <v>51</v>
      </c>
      <c r="J70" s="319">
        <f>$F70*I70</f>
        <v>-102000</v>
      </c>
      <c r="K70" s="319">
        <f>J70/1000000</f>
        <v>-0.102</v>
      </c>
      <c r="L70" s="318">
        <v>999594</v>
      </c>
      <c r="M70" s="319">
        <v>999598</v>
      </c>
      <c r="N70" s="319">
        <f>L70-M70</f>
        <v>-4</v>
      </c>
      <c r="O70" s="319">
        <f>$F70*N70</f>
        <v>8000</v>
      </c>
      <c r="P70" s="319">
        <f>O70/1000000</f>
        <v>0.008</v>
      </c>
      <c r="Q70" s="452"/>
    </row>
    <row r="71" spans="2:17" ht="15" customHeight="1">
      <c r="B71" s="293" t="s">
        <v>111</v>
      </c>
      <c r="C71" s="292"/>
      <c r="D71" s="118"/>
      <c r="E71" s="91"/>
      <c r="F71" s="297"/>
      <c r="G71" s="318"/>
      <c r="H71" s="319"/>
      <c r="I71" s="301"/>
      <c r="J71" s="301"/>
      <c r="K71" s="301"/>
      <c r="L71" s="318"/>
      <c r="M71" s="319"/>
      <c r="N71" s="301"/>
      <c r="O71" s="301"/>
      <c r="P71" s="301"/>
      <c r="Q71" s="425"/>
    </row>
    <row r="72" spans="1:17" ht="15" customHeight="1">
      <c r="A72" s="255">
        <v>48</v>
      </c>
      <c r="B72" s="291" t="s">
        <v>344</v>
      </c>
      <c r="C72" s="292">
        <v>5128461</v>
      </c>
      <c r="D72" s="118" t="s">
        <v>12</v>
      </c>
      <c r="E72" s="91" t="s">
        <v>324</v>
      </c>
      <c r="F72" s="297">
        <v>-1000</v>
      </c>
      <c r="G72" s="318">
        <v>73822</v>
      </c>
      <c r="H72" s="319">
        <v>72884</v>
      </c>
      <c r="I72" s="301">
        <f>G72-H72</f>
        <v>938</v>
      </c>
      <c r="J72" s="301">
        <f>$F72*I72</f>
        <v>-938000</v>
      </c>
      <c r="K72" s="301">
        <f>J72/1000000</f>
        <v>-0.938</v>
      </c>
      <c r="L72" s="318">
        <v>997176</v>
      </c>
      <c r="M72" s="319">
        <v>997176</v>
      </c>
      <c r="N72" s="301">
        <f>L72-M72</f>
        <v>0</v>
      </c>
      <c r="O72" s="301">
        <f>$F72*N72</f>
        <v>0</v>
      </c>
      <c r="P72" s="301">
        <f>O72/1000000</f>
        <v>0</v>
      </c>
      <c r="Q72" s="426"/>
    </row>
    <row r="73" spans="1:17" ht="15" customHeight="1">
      <c r="A73" s="255">
        <v>49</v>
      </c>
      <c r="B73" s="291" t="s">
        <v>165</v>
      </c>
      <c r="C73" s="292">
        <v>4865003</v>
      </c>
      <c r="D73" s="118" t="s">
        <v>12</v>
      </c>
      <c r="E73" s="91" t="s">
        <v>324</v>
      </c>
      <c r="F73" s="653">
        <v>-2000</v>
      </c>
      <c r="G73" s="318">
        <v>49640</v>
      </c>
      <c r="H73" s="319">
        <v>48926</v>
      </c>
      <c r="I73" s="301">
        <f>G73-H73</f>
        <v>714</v>
      </c>
      <c r="J73" s="301">
        <f>$F73*I73</f>
        <v>-1428000</v>
      </c>
      <c r="K73" s="301">
        <f>J73/1000000</f>
        <v>-1.428</v>
      </c>
      <c r="L73" s="318">
        <v>999381</v>
      </c>
      <c r="M73" s="319">
        <v>999381</v>
      </c>
      <c r="N73" s="301">
        <f>L73-M73</f>
        <v>0</v>
      </c>
      <c r="O73" s="301">
        <f>$F73*N73</f>
        <v>0</v>
      </c>
      <c r="P73" s="301">
        <f>O73/1000000</f>
        <v>0</v>
      </c>
      <c r="Q73" s="425"/>
    </row>
    <row r="74" spans="2:17" ht="15" customHeight="1">
      <c r="B74" s="293" t="s">
        <v>346</v>
      </c>
      <c r="C74" s="292"/>
      <c r="D74" s="118"/>
      <c r="E74" s="91"/>
      <c r="F74" s="297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5"/>
    </row>
    <row r="75" spans="1:17" ht="15" customHeight="1">
      <c r="A75" s="255">
        <v>50</v>
      </c>
      <c r="B75" s="291" t="s">
        <v>344</v>
      </c>
      <c r="C75" s="292">
        <v>4865024</v>
      </c>
      <c r="D75" s="118" t="s">
        <v>12</v>
      </c>
      <c r="E75" s="91" t="s">
        <v>324</v>
      </c>
      <c r="F75" s="387">
        <v>-2000</v>
      </c>
      <c r="G75" s="318">
        <v>10388</v>
      </c>
      <c r="H75" s="319">
        <v>10256</v>
      </c>
      <c r="I75" s="301">
        <f>G75-H75</f>
        <v>132</v>
      </c>
      <c r="J75" s="301">
        <f>$F75*I75</f>
        <v>-264000</v>
      </c>
      <c r="K75" s="301">
        <f>J75/1000000</f>
        <v>-0.264</v>
      </c>
      <c r="L75" s="318">
        <v>2692</v>
      </c>
      <c r="M75" s="319">
        <v>2692</v>
      </c>
      <c r="N75" s="301">
        <f>L75-M75</f>
        <v>0</v>
      </c>
      <c r="O75" s="301">
        <f>$F75*N75</f>
        <v>0</v>
      </c>
      <c r="P75" s="301">
        <f>O75/1000000</f>
        <v>0</v>
      </c>
      <c r="Q75" s="425"/>
    </row>
    <row r="76" spans="1:17" ht="15" customHeight="1">
      <c r="A76" s="255">
        <v>51</v>
      </c>
      <c r="B76" s="291" t="s">
        <v>165</v>
      </c>
      <c r="C76" s="292">
        <v>4864920</v>
      </c>
      <c r="D76" s="118" t="s">
        <v>12</v>
      </c>
      <c r="E76" s="91" t="s">
        <v>324</v>
      </c>
      <c r="F76" s="387">
        <v>-2000</v>
      </c>
      <c r="G76" s="318">
        <v>8843</v>
      </c>
      <c r="H76" s="319">
        <v>8693</v>
      </c>
      <c r="I76" s="301">
        <f>G76-H76</f>
        <v>150</v>
      </c>
      <c r="J76" s="301">
        <f>$F76*I76</f>
        <v>-300000</v>
      </c>
      <c r="K76" s="301">
        <f>J76/1000000</f>
        <v>-0.3</v>
      </c>
      <c r="L76" s="318">
        <v>1522</v>
      </c>
      <c r="M76" s="319">
        <v>1522</v>
      </c>
      <c r="N76" s="301">
        <f>L76-M76</f>
        <v>0</v>
      </c>
      <c r="O76" s="301">
        <f>$F76*N76</f>
        <v>0</v>
      </c>
      <c r="P76" s="301">
        <f>O76/1000000</f>
        <v>0</v>
      </c>
      <c r="Q76" s="425"/>
    </row>
    <row r="77" spans="1:17" ht="15" customHeight="1">
      <c r="A77" s="255"/>
      <c r="B77" s="416" t="s">
        <v>352</v>
      </c>
      <c r="C77" s="292"/>
      <c r="D77" s="118"/>
      <c r="E77" s="91"/>
      <c r="F77" s="387"/>
      <c r="G77" s="318"/>
      <c r="H77" s="319"/>
      <c r="I77" s="301"/>
      <c r="J77" s="301"/>
      <c r="K77" s="301"/>
      <c r="L77" s="318"/>
      <c r="M77" s="319"/>
      <c r="N77" s="301"/>
      <c r="O77" s="301"/>
      <c r="P77" s="301"/>
      <c r="Q77" s="425"/>
    </row>
    <row r="78" spans="1:17" ht="15" customHeight="1">
      <c r="A78" s="255">
        <v>52</v>
      </c>
      <c r="B78" s="291" t="s">
        <v>344</v>
      </c>
      <c r="C78" s="292">
        <v>4864905</v>
      </c>
      <c r="D78" s="118" t="s">
        <v>12</v>
      </c>
      <c r="E78" s="91" t="s">
        <v>324</v>
      </c>
      <c r="F78" s="387">
        <v>-1000</v>
      </c>
      <c r="G78" s="318">
        <v>15</v>
      </c>
      <c r="H78" s="319">
        <v>15</v>
      </c>
      <c r="I78" s="301">
        <f>G78-H78</f>
        <v>0</v>
      </c>
      <c r="J78" s="301">
        <f>$F78*I78</f>
        <v>0</v>
      </c>
      <c r="K78" s="301">
        <f>J78/1000000</f>
        <v>0</v>
      </c>
      <c r="L78" s="318">
        <v>999989</v>
      </c>
      <c r="M78" s="319">
        <v>999989</v>
      </c>
      <c r="N78" s="301">
        <f>L78-M78</f>
        <v>0</v>
      </c>
      <c r="O78" s="301">
        <f>$F78*N78</f>
        <v>0</v>
      </c>
      <c r="P78" s="301">
        <f>O78/1000000</f>
        <v>0</v>
      </c>
      <c r="Q78" s="425"/>
    </row>
    <row r="79" spans="1:17" ht="15" customHeight="1">
      <c r="A79" s="255">
        <v>53</v>
      </c>
      <c r="B79" s="291" t="s">
        <v>165</v>
      </c>
      <c r="C79" s="292">
        <v>4902504</v>
      </c>
      <c r="D79" s="118" t="s">
        <v>12</v>
      </c>
      <c r="E79" s="91" t="s">
        <v>324</v>
      </c>
      <c r="F79" s="387">
        <v>-1000</v>
      </c>
      <c r="G79" s="318">
        <v>994672</v>
      </c>
      <c r="H79" s="319">
        <v>994681</v>
      </c>
      <c r="I79" s="301">
        <f>G79-H79</f>
        <v>-9</v>
      </c>
      <c r="J79" s="301">
        <f>$F79*I79</f>
        <v>9000</v>
      </c>
      <c r="K79" s="301">
        <f>J79/1000000</f>
        <v>0.009</v>
      </c>
      <c r="L79" s="318">
        <v>994661</v>
      </c>
      <c r="M79" s="319">
        <v>994673</v>
      </c>
      <c r="N79" s="301">
        <f>L79-M79</f>
        <v>-12</v>
      </c>
      <c r="O79" s="301">
        <f>$F79*N79</f>
        <v>12000</v>
      </c>
      <c r="P79" s="301">
        <f>O79/1000000</f>
        <v>0.012</v>
      </c>
      <c r="Q79" s="425"/>
    </row>
    <row r="80" spans="1:17" ht="15" customHeight="1">
      <c r="A80" s="255">
        <v>54</v>
      </c>
      <c r="B80" s="291" t="s">
        <v>409</v>
      </c>
      <c r="C80" s="292">
        <v>5128426</v>
      </c>
      <c r="D80" s="118" t="s">
        <v>12</v>
      </c>
      <c r="E80" s="91" t="s">
        <v>324</v>
      </c>
      <c r="F80" s="387">
        <v>-1000</v>
      </c>
      <c r="G80" s="318">
        <v>997566</v>
      </c>
      <c r="H80" s="319">
        <v>997591</v>
      </c>
      <c r="I80" s="301">
        <f>G80-H80</f>
        <v>-25</v>
      </c>
      <c r="J80" s="301">
        <f>$F80*I80</f>
        <v>25000</v>
      </c>
      <c r="K80" s="301">
        <f>J80/1000000</f>
        <v>0.025</v>
      </c>
      <c r="L80" s="318">
        <v>987080</v>
      </c>
      <c r="M80" s="319">
        <v>987080</v>
      </c>
      <c r="N80" s="301">
        <f>L80-M80</f>
        <v>0</v>
      </c>
      <c r="O80" s="301">
        <f>$F80*N80</f>
        <v>0</v>
      </c>
      <c r="P80" s="301">
        <f>O80/1000000</f>
        <v>0</v>
      </c>
      <c r="Q80" s="425"/>
    </row>
    <row r="81" spans="2:17" ht="15" customHeight="1">
      <c r="B81" s="416" t="s">
        <v>361</v>
      </c>
      <c r="C81" s="292"/>
      <c r="D81" s="118"/>
      <c r="E81" s="91"/>
      <c r="F81" s="387"/>
      <c r="G81" s="318"/>
      <c r="H81" s="319"/>
      <c r="I81" s="301"/>
      <c r="J81" s="301"/>
      <c r="K81" s="301"/>
      <c r="L81" s="318"/>
      <c r="M81" s="319"/>
      <c r="N81" s="301"/>
      <c r="O81" s="301"/>
      <c r="P81" s="301"/>
      <c r="Q81" s="425"/>
    </row>
    <row r="82" spans="1:17" ht="15" customHeight="1">
      <c r="A82" s="255">
        <v>55</v>
      </c>
      <c r="B82" s="291" t="s">
        <v>362</v>
      </c>
      <c r="C82" s="292">
        <v>4902509</v>
      </c>
      <c r="D82" s="118" t="s">
        <v>12</v>
      </c>
      <c r="E82" s="91" t="s">
        <v>324</v>
      </c>
      <c r="F82" s="387">
        <v>4000</v>
      </c>
      <c r="G82" s="318">
        <v>997815</v>
      </c>
      <c r="H82" s="319">
        <v>998062</v>
      </c>
      <c r="I82" s="301">
        <v>0</v>
      </c>
      <c r="J82" s="301">
        <v>0</v>
      </c>
      <c r="K82" s="301">
        <v>0</v>
      </c>
      <c r="L82" s="318">
        <v>999993</v>
      </c>
      <c r="M82" s="319">
        <v>999993</v>
      </c>
      <c r="N82" s="301">
        <v>0</v>
      </c>
      <c r="O82" s="301">
        <v>0</v>
      </c>
      <c r="P82" s="301">
        <v>0</v>
      </c>
      <c r="Q82" s="425"/>
    </row>
    <row r="83" spans="1:17" ht="15" customHeight="1">
      <c r="A83" s="255">
        <v>56</v>
      </c>
      <c r="B83" s="339" t="s">
        <v>363</v>
      </c>
      <c r="C83" s="292">
        <v>4865026</v>
      </c>
      <c r="D83" s="118" t="s">
        <v>12</v>
      </c>
      <c r="E83" s="91" t="s">
        <v>324</v>
      </c>
      <c r="F83" s="387">
        <v>800</v>
      </c>
      <c r="G83" s="318">
        <v>977963</v>
      </c>
      <c r="H83" s="319">
        <v>978368</v>
      </c>
      <c r="I83" s="301">
        <f>G83-H83</f>
        <v>-405</v>
      </c>
      <c r="J83" s="301">
        <f>$F83*I83</f>
        <v>-324000</v>
      </c>
      <c r="K83" s="301">
        <f>J83/1000000</f>
        <v>-0.324</v>
      </c>
      <c r="L83" s="318">
        <v>612</v>
      </c>
      <c r="M83" s="319">
        <v>612</v>
      </c>
      <c r="N83" s="301">
        <f>L83-M83</f>
        <v>0</v>
      </c>
      <c r="O83" s="301">
        <f>$F83*N83</f>
        <v>0</v>
      </c>
      <c r="P83" s="301">
        <f>O83/1000000</f>
        <v>0</v>
      </c>
      <c r="Q83" s="425"/>
    </row>
    <row r="84" spans="1:17" ht="15" customHeight="1">
      <c r="A84" s="255">
        <v>57</v>
      </c>
      <c r="B84" s="291" t="s">
        <v>338</v>
      </c>
      <c r="C84" s="292">
        <v>5100233</v>
      </c>
      <c r="D84" s="118" t="s">
        <v>12</v>
      </c>
      <c r="E84" s="91" t="s">
        <v>324</v>
      </c>
      <c r="F84" s="387">
        <v>800</v>
      </c>
      <c r="G84" s="318">
        <v>935786</v>
      </c>
      <c r="H84" s="319">
        <v>937304</v>
      </c>
      <c r="I84" s="301">
        <f>G84-H84</f>
        <v>-1518</v>
      </c>
      <c r="J84" s="301">
        <f>$F84*I84</f>
        <v>-1214400</v>
      </c>
      <c r="K84" s="301">
        <f>J84/1000000</f>
        <v>-1.2144</v>
      </c>
      <c r="L84" s="318">
        <v>999482</v>
      </c>
      <c r="M84" s="319">
        <v>999482</v>
      </c>
      <c r="N84" s="301">
        <f>L84-M84</f>
        <v>0</v>
      </c>
      <c r="O84" s="301">
        <f>$F84*N84</f>
        <v>0</v>
      </c>
      <c r="P84" s="301">
        <f>O84/1000000</f>
        <v>0</v>
      </c>
      <c r="Q84" s="425"/>
    </row>
    <row r="85" spans="1:17" ht="15" customHeight="1">
      <c r="A85" s="255">
        <v>58</v>
      </c>
      <c r="B85" s="291" t="s">
        <v>366</v>
      </c>
      <c r="C85" s="292">
        <v>4864971</v>
      </c>
      <c r="D85" s="118" t="s">
        <v>12</v>
      </c>
      <c r="E85" s="91" t="s">
        <v>324</v>
      </c>
      <c r="F85" s="387">
        <v>-800</v>
      </c>
      <c r="G85" s="318">
        <v>0</v>
      </c>
      <c r="H85" s="319">
        <v>0</v>
      </c>
      <c r="I85" s="301">
        <f>G85-H85</f>
        <v>0</v>
      </c>
      <c r="J85" s="301">
        <f>$F85*I85</f>
        <v>0</v>
      </c>
      <c r="K85" s="301">
        <f>J85/1000000</f>
        <v>0</v>
      </c>
      <c r="L85" s="318">
        <v>999495</v>
      </c>
      <c r="M85" s="319">
        <v>999495</v>
      </c>
      <c r="N85" s="301">
        <f>L85-M85</f>
        <v>0</v>
      </c>
      <c r="O85" s="301">
        <f>$F85*N85</f>
        <v>0</v>
      </c>
      <c r="P85" s="301">
        <f>O85/1000000</f>
        <v>0</v>
      </c>
      <c r="Q85" s="425"/>
    </row>
    <row r="86" spans="1:17" ht="15" customHeight="1">
      <c r="A86" s="255">
        <v>59</v>
      </c>
      <c r="B86" s="291" t="s">
        <v>410</v>
      </c>
      <c r="C86" s="292">
        <v>4865049</v>
      </c>
      <c r="D86" s="118" t="s">
        <v>12</v>
      </c>
      <c r="E86" s="91" t="s">
        <v>324</v>
      </c>
      <c r="F86" s="387">
        <v>800</v>
      </c>
      <c r="G86" s="318">
        <v>997831</v>
      </c>
      <c r="H86" s="319">
        <v>997962</v>
      </c>
      <c r="I86" s="301">
        <f>G86-H86</f>
        <v>-131</v>
      </c>
      <c r="J86" s="301">
        <f>$F86*I86</f>
        <v>-104800</v>
      </c>
      <c r="K86" s="301">
        <f>J86/1000000</f>
        <v>-0.1048</v>
      </c>
      <c r="L86" s="318">
        <v>999838</v>
      </c>
      <c r="M86" s="319">
        <v>999838</v>
      </c>
      <c r="N86" s="301">
        <f>L86-M86</f>
        <v>0</v>
      </c>
      <c r="O86" s="301">
        <f>$F86*N86</f>
        <v>0</v>
      </c>
      <c r="P86" s="301">
        <f>O86/1000000</f>
        <v>0</v>
      </c>
      <c r="Q86" s="425"/>
    </row>
    <row r="87" spans="1:17" ht="15" customHeight="1">
      <c r="A87" s="255">
        <v>60</v>
      </c>
      <c r="B87" s="291" t="s">
        <v>411</v>
      </c>
      <c r="C87" s="292">
        <v>5128436</v>
      </c>
      <c r="D87" s="118" t="s">
        <v>12</v>
      </c>
      <c r="E87" s="91" t="s">
        <v>324</v>
      </c>
      <c r="F87" s="387">
        <v>800</v>
      </c>
      <c r="G87" s="318">
        <v>995493</v>
      </c>
      <c r="H87" s="319">
        <v>995522</v>
      </c>
      <c r="I87" s="301">
        <f>G87-H87</f>
        <v>-29</v>
      </c>
      <c r="J87" s="301">
        <f>$F87*I87</f>
        <v>-23200</v>
      </c>
      <c r="K87" s="301">
        <f>J87/1000000</f>
        <v>-0.0232</v>
      </c>
      <c r="L87" s="318">
        <v>43</v>
      </c>
      <c r="M87" s="319">
        <v>43</v>
      </c>
      <c r="N87" s="301">
        <f>L87-M87</f>
        <v>0</v>
      </c>
      <c r="O87" s="301">
        <f>$F87*N87</f>
        <v>0</v>
      </c>
      <c r="P87" s="301">
        <f>O87/1000000</f>
        <v>0</v>
      </c>
      <c r="Q87" s="425"/>
    </row>
    <row r="88" spans="2:17" ht="15" customHeight="1">
      <c r="B88" s="269" t="s">
        <v>97</v>
      </c>
      <c r="C88" s="292"/>
      <c r="D88" s="80"/>
      <c r="E88" s="80"/>
      <c r="F88" s="297"/>
      <c r="G88" s="318"/>
      <c r="H88" s="319"/>
      <c r="I88" s="301"/>
      <c r="J88" s="301"/>
      <c r="K88" s="301"/>
      <c r="L88" s="318"/>
      <c r="M88" s="319"/>
      <c r="N88" s="301"/>
      <c r="O88" s="301"/>
      <c r="P88" s="301"/>
      <c r="Q88" s="425"/>
    </row>
    <row r="89" spans="1:17" ht="15" customHeight="1">
      <c r="A89" s="255">
        <v>61</v>
      </c>
      <c r="B89" s="291" t="s">
        <v>108</v>
      </c>
      <c r="C89" s="292">
        <v>4864949</v>
      </c>
      <c r="D89" s="118" t="s">
        <v>12</v>
      </c>
      <c r="E89" s="91" t="s">
        <v>324</v>
      </c>
      <c r="F89" s="299">
        <v>2000</v>
      </c>
      <c r="G89" s="318">
        <v>991059</v>
      </c>
      <c r="H89" s="319">
        <v>991515</v>
      </c>
      <c r="I89" s="264">
        <f>G89-H89</f>
        <v>-456</v>
      </c>
      <c r="J89" s="264">
        <f>$F89*I89</f>
        <v>-912000</v>
      </c>
      <c r="K89" s="264">
        <f>J89/1000000</f>
        <v>-0.912</v>
      </c>
      <c r="L89" s="318">
        <v>999488</v>
      </c>
      <c r="M89" s="319">
        <v>999488</v>
      </c>
      <c r="N89" s="319">
        <f>L89-M89</f>
        <v>0</v>
      </c>
      <c r="O89" s="319">
        <f>$F89*N89</f>
        <v>0</v>
      </c>
      <c r="P89" s="319">
        <f>O89/1000000</f>
        <v>0</v>
      </c>
      <c r="Q89" s="436"/>
    </row>
    <row r="90" spans="1:17" ht="15" customHeight="1">
      <c r="A90" s="255">
        <v>62</v>
      </c>
      <c r="B90" s="291" t="s">
        <v>109</v>
      </c>
      <c r="C90" s="292">
        <v>4865016</v>
      </c>
      <c r="D90" s="118" t="s">
        <v>12</v>
      </c>
      <c r="E90" s="91" t="s">
        <v>324</v>
      </c>
      <c r="F90" s="299">
        <v>800</v>
      </c>
      <c r="G90" s="318">
        <v>7</v>
      </c>
      <c r="H90" s="319">
        <v>7</v>
      </c>
      <c r="I90" s="301">
        <v>0</v>
      </c>
      <c r="J90" s="301">
        <v>0</v>
      </c>
      <c r="K90" s="301">
        <v>0</v>
      </c>
      <c r="L90" s="318">
        <v>999722</v>
      </c>
      <c r="M90" s="319">
        <v>999722</v>
      </c>
      <c r="N90" s="301">
        <v>0</v>
      </c>
      <c r="O90" s="301">
        <v>0</v>
      </c>
      <c r="P90" s="301">
        <v>0</v>
      </c>
      <c r="Q90" s="436"/>
    </row>
    <row r="91" spans="1:17" ht="15" customHeight="1">
      <c r="A91" s="255"/>
      <c r="B91" s="293" t="s">
        <v>164</v>
      </c>
      <c r="C91" s="292"/>
      <c r="D91" s="118"/>
      <c r="E91" s="118"/>
      <c r="F91" s="299"/>
      <c r="G91" s="318"/>
      <c r="H91" s="319"/>
      <c r="I91" s="301"/>
      <c r="J91" s="301"/>
      <c r="K91" s="301"/>
      <c r="L91" s="318"/>
      <c r="M91" s="319"/>
      <c r="N91" s="301"/>
      <c r="O91" s="301"/>
      <c r="P91" s="301"/>
      <c r="Q91" s="425"/>
    </row>
    <row r="92" spans="1:17" s="801" customFormat="1" ht="15" customHeight="1">
      <c r="A92" s="794">
        <v>63</v>
      </c>
      <c r="B92" s="795" t="s">
        <v>34</v>
      </c>
      <c r="C92" s="796">
        <v>4864966</v>
      </c>
      <c r="D92" s="797" t="s">
        <v>12</v>
      </c>
      <c r="E92" s="798" t="s">
        <v>324</v>
      </c>
      <c r="F92" s="799">
        <v>-2000</v>
      </c>
      <c r="G92" s="318">
        <v>88981</v>
      </c>
      <c r="H92" s="319">
        <v>88981</v>
      </c>
      <c r="I92" s="301">
        <f>G92-H92</f>
        <v>0</v>
      </c>
      <c r="J92" s="301">
        <f>$F92*I92</f>
        <v>0</v>
      </c>
      <c r="K92" s="301">
        <f>J92/1000000</f>
        <v>0</v>
      </c>
      <c r="L92" s="318">
        <v>1041</v>
      </c>
      <c r="M92" s="319">
        <v>1001</v>
      </c>
      <c r="N92" s="301">
        <f>L92-M92</f>
        <v>40</v>
      </c>
      <c r="O92" s="301">
        <f>$F92*N92</f>
        <v>-80000</v>
      </c>
      <c r="P92" s="301">
        <f>O92/1000000</f>
        <v>-0.08</v>
      </c>
      <c r="Q92" s="800"/>
    </row>
    <row r="93" spans="1:17" ht="15" customHeight="1">
      <c r="A93" s="255">
        <v>64</v>
      </c>
      <c r="B93" s="291" t="s">
        <v>165</v>
      </c>
      <c r="C93" s="292">
        <v>5128415</v>
      </c>
      <c r="D93" s="118" t="s">
        <v>12</v>
      </c>
      <c r="E93" s="91" t="s">
        <v>324</v>
      </c>
      <c r="F93" s="299">
        <v>-1000</v>
      </c>
      <c r="G93" s="318">
        <v>20455</v>
      </c>
      <c r="H93" s="319">
        <v>20455</v>
      </c>
      <c r="I93" s="301">
        <f>G93-H93</f>
        <v>0</v>
      </c>
      <c r="J93" s="301">
        <f>$F93*I93</f>
        <v>0</v>
      </c>
      <c r="K93" s="301">
        <f>J93/1000000</f>
        <v>0</v>
      </c>
      <c r="L93" s="318">
        <v>7564</v>
      </c>
      <c r="M93" s="319">
        <v>5584</v>
      </c>
      <c r="N93" s="301">
        <f>L93-M93</f>
        <v>1980</v>
      </c>
      <c r="O93" s="301">
        <f>$F93*N93</f>
        <v>-1980000</v>
      </c>
      <c r="P93" s="301">
        <f>O93/1000000</f>
        <v>-1.98</v>
      </c>
      <c r="Q93" s="425"/>
    </row>
    <row r="94" spans="1:17" ht="15" customHeight="1">
      <c r="A94" s="255">
        <v>65</v>
      </c>
      <c r="B94" s="291" t="s">
        <v>409</v>
      </c>
      <c r="C94" s="292">
        <v>4864999</v>
      </c>
      <c r="D94" s="118" t="s">
        <v>12</v>
      </c>
      <c r="E94" s="91" t="s">
        <v>324</v>
      </c>
      <c r="F94" s="299">
        <v>-1000</v>
      </c>
      <c r="G94" s="318">
        <v>117619</v>
      </c>
      <c r="H94" s="319">
        <v>117619</v>
      </c>
      <c r="I94" s="301">
        <f>G94-H94</f>
        <v>0</v>
      </c>
      <c r="J94" s="301">
        <f>$F94*I94</f>
        <v>0</v>
      </c>
      <c r="K94" s="301">
        <f>J94/1000000</f>
        <v>0</v>
      </c>
      <c r="L94" s="318">
        <v>1664</v>
      </c>
      <c r="M94" s="319">
        <v>1653</v>
      </c>
      <c r="N94" s="301">
        <f>L94-M94</f>
        <v>11</v>
      </c>
      <c r="O94" s="301">
        <f>$F94*N94</f>
        <v>-11000</v>
      </c>
      <c r="P94" s="301">
        <f>O94/1000000</f>
        <v>-0.011</v>
      </c>
      <c r="Q94" s="425"/>
    </row>
    <row r="95" spans="1:17" ht="15" customHeight="1">
      <c r="A95" s="255"/>
      <c r="B95" s="296" t="s">
        <v>25</v>
      </c>
      <c r="C95" s="272"/>
      <c r="D95" s="51"/>
      <c r="E95" s="51"/>
      <c r="F95" s="299"/>
      <c r="G95" s="318"/>
      <c r="H95" s="319"/>
      <c r="I95" s="301"/>
      <c r="J95" s="301"/>
      <c r="K95" s="301"/>
      <c r="L95" s="318"/>
      <c r="M95" s="319"/>
      <c r="N95" s="301"/>
      <c r="O95" s="301"/>
      <c r="P95" s="301"/>
      <c r="Q95" s="425"/>
    </row>
    <row r="96" spans="1:17" ht="15" customHeight="1">
      <c r="A96" s="255">
        <v>66</v>
      </c>
      <c r="B96" s="84" t="s">
        <v>74</v>
      </c>
      <c r="C96" s="313">
        <v>5295192</v>
      </c>
      <c r="D96" s="306" t="s">
        <v>12</v>
      </c>
      <c r="E96" s="306" t="s">
        <v>324</v>
      </c>
      <c r="F96" s="313">
        <v>100</v>
      </c>
      <c r="G96" s="318">
        <v>18477</v>
      </c>
      <c r="H96" s="319">
        <v>18477</v>
      </c>
      <c r="I96" s="319">
        <f>G96-H96</f>
        <v>0</v>
      </c>
      <c r="J96" s="319">
        <f>$F96*I96</f>
        <v>0</v>
      </c>
      <c r="K96" s="319">
        <f>J96/1000000</f>
        <v>0</v>
      </c>
      <c r="L96" s="318">
        <v>145532</v>
      </c>
      <c r="M96" s="319">
        <v>144548</v>
      </c>
      <c r="N96" s="319">
        <f>L96-M96</f>
        <v>984</v>
      </c>
      <c r="O96" s="319">
        <f>$F96*N96</f>
        <v>98400</v>
      </c>
      <c r="P96" s="320">
        <f>O96/1000000</f>
        <v>0.0984</v>
      </c>
      <c r="Q96" s="425"/>
    </row>
    <row r="97" spans="1:17" ht="15" customHeight="1">
      <c r="A97" s="255">
        <v>67</v>
      </c>
      <c r="B97" s="293" t="s">
        <v>44</v>
      </c>
      <c r="C97" s="292"/>
      <c r="D97" s="118"/>
      <c r="E97" s="118"/>
      <c r="F97" s="299"/>
      <c r="G97" s="318"/>
      <c r="H97" s="319"/>
      <c r="I97" s="301"/>
      <c r="J97" s="301"/>
      <c r="K97" s="301"/>
      <c r="L97" s="318"/>
      <c r="M97" s="319"/>
      <c r="N97" s="301"/>
      <c r="O97" s="301"/>
      <c r="P97" s="301"/>
      <c r="Q97" s="425"/>
    </row>
    <row r="98" spans="1:17" ht="15" customHeight="1">
      <c r="A98" s="255">
        <v>68</v>
      </c>
      <c r="B98" s="291" t="s">
        <v>325</v>
      </c>
      <c r="C98" s="292">
        <v>4865149</v>
      </c>
      <c r="D98" s="118" t="s">
        <v>12</v>
      </c>
      <c r="E98" s="91" t="s">
        <v>324</v>
      </c>
      <c r="F98" s="299">
        <v>187.5</v>
      </c>
      <c r="G98" s="318">
        <v>997236</v>
      </c>
      <c r="H98" s="319">
        <v>997236</v>
      </c>
      <c r="I98" s="301">
        <f>G98-H98</f>
        <v>0</v>
      </c>
      <c r="J98" s="301">
        <f>$F98*I98</f>
        <v>0</v>
      </c>
      <c r="K98" s="301">
        <f>J98/1000000</f>
        <v>0</v>
      </c>
      <c r="L98" s="318">
        <v>999492</v>
      </c>
      <c r="M98" s="319">
        <v>999588</v>
      </c>
      <c r="N98" s="301">
        <f>L98-M98</f>
        <v>-96</v>
      </c>
      <c r="O98" s="301">
        <f>$F98*N98</f>
        <v>-18000</v>
      </c>
      <c r="P98" s="301">
        <f>O98/1000000</f>
        <v>-0.018</v>
      </c>
      <c r="Q98" s="426"/>
    </row>
    <row r="99" spans="1:17" ht="15" customHeight="1">
      <c r="A99" s="255">
        <v>69</v>
      </c>
      <c r="B99" s="291" t="s">
        <v>418</v>
      </c>
      <c r="C99" s="292">
        <v>5295156</v>
      </c>
      <c r="D99" s="118" t="s">
        <v>12</v>
      </c>
      <c r="E99" s="91" t="s">
        <v>324</v>
      </c>
      <c r="F99" s="299">
        <v>400</v>
      </c>
      <c r="G99" s="318">
        <v>943804</v>
      </c>
      <c r="H99" s="319">
        <v>943906</v>
      </c>
      <c r="I99" s="301">
        <f>G99-H99</f>
        <v>-102</v>
      </c>
      <c r="J99" s="301">
        <f>$F99*I99</f>
        <v>-40800</v>
      </c>
      <c r="K99" s="301">
        <f>J99/1000000</f>
        <v>-0.0408</v>
      </c>
      <c r="L99" s="318">
        <v>993079</v>
      </c>
      <c r="M99" s="319">
        <v>993077</v>
      </c>
      <c r="N99" s="301">
        <f>L99-M99</f>
        <v>2</v>
      </c>
      <c r="O99" s="301">
        <f>$F99*N99</f>
        <v>800</v>
      </c>
      <c r="P99" s="301">
        <f>O99/1000000</f>
        <v>0.0008</v>
      </c>
      <c r="Q99" s="426"/>
    </row>
    <row r="100" spans="1:17" ht="15" customHeight="1">
      <c r="A100" s="255">
        <v>70</v>
      </c>
      <c r="B100" s="291" t="s">
        <v>419</v>
      </c>
      <c r="C100" s="292">
        <v>5295157</v>
      </c>
      <c r="D100" s="118" t="s">
        <v>12</v>
      </c>
      <c r="E100" s="91" t="s">
        <v>324</v>
      </c>
      <c r="F100" s="299">
        <v>400</v>
      </c>
      <c r="G100" s="318">
        <v>980489</v>
      </c>
      <c r="H100" s="319">
        <v>980634</v>
      </c>
      <c r="I100" s="301">
        <f>G100-H100</f>
        <v>-145</v>
      </c>
      <c r="J100" s="301">
        <f>$F100*I100</f>
        <v>-58000</v>
      </c>
      <c r="K100" s="301">
        <f>J100/1000000</f>
        <v>-0.058</v>
      </c>
      <c r="L100" s="318">
        <v>73253</v>
      </c>
      <c r="M100" s="319">
        <v>73252</v>
      </c>
      <c r="N100" s="301">
        <f>L100-M100</f>
        <v>1</v>
      </c>
      <c r="O100" s="301">
        <f>$F100*N100</f>
        <v>400</v>
      </c>
      <c r="P100" s="301">
        <f>O100/1000000</f>
        <v>0.0004</v>
      </c>
      <c r="Q100" s="426"/>
    </row>
    <row r="101" spans="1:17" ht="15" customHeight="1">
      <c r="A101" s="255"/>
      <c r="B101" s="296" t="s">
        <v>33</v>
      </c>
      <c r="C101" s="313"/>
      <c r="D101" s="326"/>
      <c r="E101" s="306"/>
      <c r="F101" s="313"/>
      <c r="G101" s="318"/>
      <c r="H101" s="319"/>
      <c r="I101" s="319"/>
      <c r="J101" s="319"/>
      <c r="K101" s="319"/>
      <c r="L101" s="318"/>
      <c r="M101" s="319"/>
      <c r="N101" s="319"/>
      <c r="O101" s="319"/>
      <c r="P101" s="320"/>
      <c r="Q101" s="425"/>
    </row>
    <row r="102" spans="1:17" ht="15" customHeight="1">
      <c r="A102" s="255">
        <v>71</v>
      </c>
      <c r="B102" s="808" t="s">
        <v>338</v>
      </c>
      <c r="C102" s="313">
        <v>5128439</v>
      </c>
      <c r="D102" s="325" t="s">
        <v>12</v>
      </c>
      <c r="E102" s="306" t="s">
        <v>324</v>
      </c>
      <c r="F102" s="313">
        <v>800</v>
      </c>
      <c r="G102" s="318">
        <v>905743</v>
      </c>
      <c r="H102" s="319">
        <v>907001</v>
      </c>
      <c r="I102" s="319">
        <f>G102-H102</f>
        <v>-1258</v>
      </c>
      <c r="J102" s="319">
        <f>$F102*I102</f>
        <v>-1006400</v>
      </c>
      <c r="K102" s="319">
        <f>J102/1000000</f>
        <v>-1.0064</v>
      </c>
      <c r="L102" s="318">
        <v>997864</v>
      </c>
      <c r="M102" s="319">
        <v>997864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36"/>
    </row>
    <row r="103" spans="1:17" ht="15" customHeight="1">
      <c r="A103" s="255"/>
      <c r="B103" s="641" t="s">
        <v>415</v>
      </c>
      <c r="C103" s="313"/>
      <c r="D103" s="325"/>
      <c r="E103" s="306"/>
      <c r="F103" s="313"/>
      <c r="G103" s="318"/>
      <c r="H103" s="319"/>
      <c r="I103" s="319"/>
      <c r="J103" s="319"/>
      <c r="K103" s="319"/>
      <c r="L103" s="318"/>
      <c r="M103" s="319"/>
      <c r="N103" s="319"/>
      <c r="O103" s="319"/>
      <c r="P103" s="319"/>
      <c r="Q103" s="436"/>
    </row>
    <row r="104" spans="1:17" ht="15" customHeight="1">
      <c r="A104" s="255">
        <v>72</v>
      </c>
      <c r="B104" s="642" t="s">
        <v>416</v>
      </c>
      <c r="C104" s="313">
        <v>5295127</v>
      </c>
      <c r="D104" s="325" t="s">
        <v>12</v>
      </c>
      <c r="E104" s="306" t="s">
        <v>324</v>
      </c>
      <c r="F104" s="313">
        <v>100</v>
      </c>
      <c r="G104" s="318">
        <v>480330</v>
      </c>
      <c r="H104" s="319">
        <v>474706</v>
      </c>
      <c r="I104" s="319">
        <f>G104-H104</f>
        <v>5624</v>
      </c>
      <c r="J104" s="319">
        <f>$F104*I104</f>
        <v>562400</v>
      </c>
      <c r="K104" s="319">
        <f>J104/1000000</f>
        <v>0.5624</v>
      </c>
      <c r="L104" s="318">
        <v>86246</v>
      </c>
      <c r="M104" s="319">
        <v>86246</v>
      </c>
      <c r="N104" s="319">
        <f>L104-M104</f>
        <v>0</v>
      </c>
      <c r="O104" s="319">
        <f>$F104*N104</f>
        <v>0</v>
      </c>
      <c r="P104" s="320">
        <f>O104/1000000</f>
        <v>0</v>
      </c>
      <c r="Q104" s="436"/>
    </row>
    <row r="105" spans="1:17" ht="15" customHeight="1">
      <c r="A105" s="255"/>
      <c r="B105" s="642"/>
      <c r="C105" s="313"/>
      <c r="D105" s="325"/>
      <c r="E105" s="306"/>
      <c r="F105" s="313">
        <v>100</v>
      </c>
      <c r="G105" s="318">
        <v>474078</v>
      </c>
      <c r="H105" s="319">
        <v>473942</v>
      </c>
      <c r="I105" s="319">
        <f>G105-H105</f>
        <v>136</v>
      </c>
      <c r="J105" s="319">
        <f>$F105*I105</f>
        <v>13600</v>
      </c>
      <c r="K105" s="319">
        <f>J105/1000000</f>
        <v>0.0136</v>
      </c>
      <c r="L105" s="318"/>
      <c r="M105" s="319"/>
      <c r="N105" s="319"/>
      <c r="O105" s="319"/>
      <c r="P105" s="320"/>
      <c r="Q105" s="436"/>
    </row>
    <row r="106" spans="1:17" ht="15" customHeight="1">
      <c r="A106" s="255"/>
      <c r="B106" s="642"/>
      <c r="C106" s="313"/>
      <c r="D106" s="325"/>
      <c r="E106" s="306"/>
      <c r="F106" s="313">
        <v>100</v>
      </c>
      <c r="G106" s="318">
        <v>468904</v>
      </c>
      <c r="H106" s="319">
        <v>468811</v>
      </c>
      <c r="I106" s="319">
        <f>G106-H106</f>
        <v>93</v>
      </c>
      <c r="J106" s="319">
        <f>$F106*I106</f>
        <v>9300</v>
      </c>
      <c r="K106" s="319">
        <f>J106/1000000</f>
        <v>0.0093</v>
      </c>
      <c r="L106" s="318"/>
      <c r="M106" s="319"/>
      <c r="N106" s="319"/>
      <c r="O106" s="319"/>
      <c r="P106" s="320"/>
      <c r="Q106" s="436"/>
    </row>
    <row r="107" spans="1:17" ht="15" customHeight="1">
      <c r="A107" s="255">
        <v>73</v>
      </c>
      <c r="B107" s="642" t="s">
        <v>420</v>
      </c>
      <c r="C107" s="313">
        <v>5128400</v>
      </c>
      <c r="D107" s="325" t="s">
        <v>12</v>
      </c>
      <c r="E107" s="306" t="s">
        <v>324</v>
      </c>
      <c r="F107" s="313">
        <v>1000</v>
      </c>
      <c r="G107" s="318">
        <v>2375</v>
      </c>
      <c r="H107" s="319">
        <v>2628</v>
      </c>
      <c r="I107" s="319">
        <f>G107-H107</f>
        <v>-253</v>
      </c>
      <c r="J107" s="319">
        <f>$F107*I107</f>
        <v>-253000</v>
      </c>
      <c r="K107" s="319">
        <f>J107/1000000</f>
        <v>-0.253</v>
      </c>
      <c r="L107" s="318">
        <v>1880</v>
      </c>
      <c r="M107" s="319">
        <v>1880</v>
      </c>
      <c r="N107" s="319">
        <f>L107-M107</f>
        <v>0</v>
      </c>
      <c r="O107" s="319">
        <f>$F107*N107</f>
        <v>0</v>
      </c>
      <c r="P107" s="320">
        <f>O107/1000000</f>
        <v>0</v>
      </c>
      <c r="Q107" s="436"/>
    </row>
    <row r="108" spans="2:17" ht="15" customHeight="1">
      <c r="B108" s="296" t="s">
        <v>176</v>
      </c>
      <c r="C108" s="313"/>
      <c r="D108" s="325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19"/>
      <c r="Q108" s="425"/>
    </row>
    <row r="109" spans="1:17" ht="15" customHeight="1">
      <c r="A109" s="255">
        <v>74</v>
      </c>
      <c r="B109" s="291" t="s">
        <v>340</v>
      </c>
      <c r="C109" s="313">
        <v>4902555</v>
      </c>
      <c r="D109" s="325" t="s">
        <v>12</v>
      </c>
      <c r="E109" s="306" t="s">
        <v>324</v>
      </c>
      <c r="F109" s="313">
        <v>75</v>
      </c>
      <c r="G109" s="318">
        <v>10810</v>
      </c>
      <c r="H109" s="319">
        <v>10810</v>
      </c>
      <c r="I109" s="319">
        <f>G109-H109</f>
        <v>0</v>
      </c>
      <c r="J109" s="319">
        <f>$F109*I109</f>
        <v>0</v>
      </c>
      <c r="K109" s="319">
        <f>J109/1000000</f>
        <v>0</v>
      </c>
      <c r="L109" s="318">
        <v>23530</v>
      </c>
      <c r="M109" s="319">
        <v>23588</v>
      </c>
      <c r="N109" s="319">
        <f>L109-M109</f>
        <v>-58</v>
      </c>
      <c r="O109" s="319">
        <f>$F109*N109</f>
        <v>-4350</v>
      </c>
      <c r="P109" s="320">
        <f>O109/1000000</f>
        <v>-0.00435</v>
      </c>
      <c r="Q109" s="436"/>
    </row>
    <row r="110" spans="1:17" ht="15" customHeight="1">
      <c r="A110" s="255">
        <v>75</v>
      </c>
      <c r="B110" s="291" t="s">
        <v>341</v>
      </c>
      <c r="C110" s="313">
        <v>4902581</v>
      </c>
      <c r="D110" s="325" t="s">
        <v>12</v>
      </c>
      <c r="E110" s="306" t="s">
        <v>324</v>
      </c>
      <c r="F110" s="313">
        <v>100</v>
      </c>
      <c r="G110" s="318">
        <v>5310</v>
      </c>
      <c r="H110" s="319">
        <v>5310</v>
      </c>
      <c r="I110" s="319">
        <f>G110-H110</f>
        <v>0</v>
      </c>
      <c r="J110" s="319">
        <f>$F110*I110</f>
        <v>0</v>
      </c>
      <c r="K110" s="319">
        <f>J110/1000000</f>
        <v>0</v>
      </c>
      <c r="L110" s="318">
        <v>17042</v>
      </c>
      <c r="M110" s="319">
        <v>16932</v>
      </c>
      <c r="N110" s="319">
        <f>L110-M110</f>
        <v>110</v>
      </c>
      <c r="O110" s="319">
        <f>$F110*N110</f>
        <v>11000</v>
      </c>
      <c r="P110" s="320">
        <f>O110/1000000</f>
        <v>0.011</v>
      </c>
      <c r="Q110" s="425"/>
    </row>
    <row r="111" spans="2:17" ht="15" customHeight="1">
      <c r="B111" s="296" t="s">
        <v>394</v>
      </c>
      <c r="C111" s="313"/>
      <c r="D111" s="325"/>
      <c r="E111" s="306"/>
      <c r="F111" s="313"/>
      <c r="G111" s="318"/>
      <c r="H111" s="319"/>
      <c r="I111" s="319"/>
      <c r="J111" s="319"/>
      <c r="K111" s="319"/>
      <c r="L111" s="318"/>
      <c r="M111" s="319"/>
      <c r="N111" s="319"/>
      <c r="O111" s="319"/>
      <c r="P111" s="319"/>
      <c r="Q111" s="425"/>
    </row>
    <row r="112" spans="1:17" ht="15" customHeight="1">
      <c r="A112" s="255">
        <v>76</v>
      </c>
      <c r="B112" s="291" t="s">
        <v>395</v>
      </c>
      <c r="C112" s="313">
        <v>4864861</v>
      </c>
      <c r="D112" s="325" t="s">
        <v>12</v>
      </c>
      <c r="E112" s="306" t="s">
        <v>324</v>
      </c>
      <c r="F112" s="313">
        <v>500</v>
      </c>
      <c r="G112" s="318">
        <v>8710</v>
      </c>
      <c r="H112" s="319">
        <v>8709</v>
      </c>
      <c r="I112" s="319">
        <f aca="true" t="shared" si="12" ref="I112:I120">G112-H112</f>
        <v>1</v>
      </c>
      <c r="J112" s="319">
        <f aca="true" t="shared" si="13" ref="J112:J120">$F112*I112</f>
        <v>500</v>
      </c>
      <c r="K112" s="319">
        <f aca="true" t="shared" si="14" ref="K112:K120">J112/1000000</f>
        <v>0.0005</v>
      </c>
      <c r="L112" s="318">
        <v>3221</v>
      </c>
      <c r="M112" s="319">
        <v>3221</v>
      </c>
      <c r="N112" s="319">
        <f aca="true" t="shared" si="15" ref="N112:N120">L112-M112</f>
        <v>0</v>
      </c>
      <c r="O112" s="319">
        <f aca="true" t="shared" si="16" ref="O112:O120">$F112*N112</f>
        <v>0</v>
      </c>
      <c r="P112" s="320">
        <f aca="true" t="shared" si="17" ref="P112:P120">O112/1000000</f>
        <v>0</v>
      </c>
      <c r="Q112" s="436"/>
    </row>
    <row r="113" spans="1:17" ht="15" customHeight="1">
      <c r="A113" s="255">
        <v>77</v>
      </c>
      <c r="B113" s="291" t="s">
        <v>396</v>
      </c>
      <c r="C113" s="313">
        <v>4864877</v>
      </c>
      <c r="D113" s="325" t="s">
        <v>12</v>
      </c>
      <c r="E113" s="306" t="s">
        <v>324</v>
      </c>
      <c r="F113" s="313">
        <v>1000</v>
      </c>
      <c r="G113" s="318">
        <v>997462</v>
      </c>
      <c r="H113" s="319">
        <v>997464</v>
      </c>
      <c r="I113" s="319">
        <f t="shared" si="12"/>
        <v>-2</v>
      </c>
      <c r="J113" s="319">
        <f t="shared" si="13"/>
        <v>-2000</v>
      </c>
      <c r="K113" s="319">
        <f t="shared" si="14"/>
        <v>-0.002</v>
      </c>
      <c r="L113" s="318">
        <v>4210</v>
      </c>
      <c r="M113" s="319">
        <v>4210</v>
      </c>
      <c r="N113" s="319">
        <f t="shared" si="15"/>
        <v>0</v>
      </c>
      <c r="O113" s="319">
        <f t="shared" si="16"/>
        <v>0</v>
      </c>
      <c r="P113" s="320">
        <f t="shared" si="17"/>
        <v>0</v>
      </c>
      <c r="Q113" s="425"/>
    </row>
    <row r="114" spans="1:17" ht="15" customHeight="1">
      <c r="A114" s="255">
        <v>78</v>
      </c>
      <c r="B114" s="291" t="s">
        <v>397</v>
      </c>
      <c r="C114" s="313">
        <v>4864841</v>
      </c>
      <c r="D114" s="325" t="s">
        <v>12</v>
      </c>
      <c r="E114" s="306" t="s">
        <v>324</v>
      </c>
      <c r="F114" s="313">
        <v>1000</v>
      </c>
      <c r="G114" s="318">
        <v>984505</v>
      </c>
      <c r="H114" s="319">
        <v>984530</v>
      </c>
      <c r="I114" s="319">
        <f t="shared" si="12"/>
        <v>-25</v>
      </c>
      <c r="J114" s="319">
        <f t="shared" si="13"/>
        <v>-25000</v>
      </c>
      <c r="K114" s="319">
        <f t="shared" si="14"/>
        <v>-0.025</v>
      </c>
      <c r="L114" s="318">
        <v>953</v>
      </c>
      <c r="M114" s="319">
        <v>953</v>
      </c>
      <c r="N114" s="319">
        <f t="shared" si="15"/>
        <v>0</v>
      </c>
      <c r="O114" s="319">
        <f t="shared" si="16"/>
        <v>0</v>
      </c>
      <c r="P114" s="320">
        <f t="shared" si="17"/>
        <v>0</v>
      </c>
      <c r="Q114" s="425"/>
    </row>
    <row r="115" spans="1:17" ht="15" customHeight="1">
      <c r="A115" s="255">
        <v>79</v>
      </c>
      <c r="B115" s="291" t="s">
        <v>398</v>
      </c>
      <c r="C115" s="313">
        <v>4864882</v>
      </c>
      <c r="D115" s="325" t="s">
        <v>12</v>
      </c>
      <c r="E115" s="306" t="s">
        <v>324</v>
      </c>
      <c r="F115" s="313">
        <v>1000</v>
      </c>
      <c r="G115" s="318">
        <v>6722</v>
      </c>
      <c r="H115" s="319">
        <v>6692</v>
      </c>
      <c r="I115" s="319">
        <f t="shared" si="12"/>
        <v>30</v>
      </c>
      <c r="J115" s="319">
        <f t="shared" si="13"/>
        <v>30000</v>
      </c>
      <c r="K115" s="319">
        <f t="shared" si="14"/>
        <v>0.03</v>
      </c>
      <c r="L115" s="318">
        <v>6695</v>
      </c>
      <c r="M115" s="319">
        <v>6695</v>
      </c>
      <c r="N115" s="319">
        <f t="shared" si="15"/>
        <v>0</v>
      </c>
      <c r="O115" s="319">
        <f t="shared" si="16"/>
        <v>0</v>
      </c>
      <c r="P115" s="320">
        <f t="shared" si="17"/>
        <v>0</v>
      </c>
      <c r="Q115" s="425"/>
    </row>
    <row r="116" spans="1:17" ht="15" customHeight="1">
      <c r="A116" s="255">
        <v>80</v>
      </c>
      <c r="B116" s="291" t="s">
        <v>399</v>
      </c>
      <c r="C116" s="313">
        <v>5269778</v>
      </c>
      <c r="D116" s="325" t="s">
        <v>12</v>
      </c>
      <c r="E116" s="306" t="s">
        <v>324</v>
      </c>
      <c r="F116" s="313">
        <v>2000</v>
      </c>
      <c r="G116" s="318">
        <v>17518</v>
      </c>
      <c r="H116" s="319">
        <v>17519</v>
      </c>
      <c r="I116" s="319">
        <f>G116-H116</f>
        <v>-1</v>
      </c>
      <c r="J116" s="319">
        <f>$F116*I116</f>
        <v>-2000</v>
      </c>
      <c r="K116" s="319">
        <f>J116/1000000</f>
        <v>-0.002</v>
      </c>
      <c r="L116" s="318">
        <v>986598</v>
      </c>
      <c r="M116" s="319">
        <v>986598</v>
      </c>
      <c r="N116" s="319">
        <f>L116-M116</f>
        <v>0</v>
      </c>
      <c r="O116" s="319">
        <f>$F116*N116</f>
        <v>0</v>
      </c>
      <c r="P116" s="319">
        <f>O116/1000000</f>
        <v>0</v>
      </c>
      <c r="Q116" s="436" t="s">
        <v>482</v>
      </c>
    </row>
    <row r="117" spans="1:17" ht="15" customHeight="1">
      <c r="A117" s="270"/>
      <c r="B117" s="291"/>
      <c r="C117" s="313">
        <v>4864858</v>
      </c>
      <c r="D117" s="325" t="s">
        <v>12</v>
      </c>
      <c r="E117" s="306" t="s">
        <v>324</v>
      </c>
      <c r="F117" s="313">
        <v>1000</v>
      </c>
      <c r="G117" s="318">
        <v>999987</v>
      </c>
      <c r="H117" s="319">
        <v>1000000</v>
      </c>
      <c r="I117" s="319">
        <f>G117-H117</f>
        <v>-13</v>
      </c>
      <c r="J117" s="319">
        <f>$F117*I117</f>
        <v>-13000</v>
      </c>
      <c r="K117" s="319">
        <f>J117/1000000</f>
        <v>-0.013</v>
      </c>
      <c r="L117" s="318">
        <v>0</v>
      </c>
      <c r="M117" s="319">
        <v>0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436" t="s">
        <v>479</v>
      </c>
    </row>
    <row r="118" spans="1:17" ht="15" customHeight="1">
      <c r="A118" s="270">
        <v>81</v>
      </c>
      <c r="B118" s="291" t="s">
        <v>400</v>
      </c>
      <c r="C118" s="313">
        <v>5295123</v>
      </c>
      <c r="D118" s="325" t="s">
        <v>12</v>
      </c>
      <c r="E118" s="306" t="s">
        <v>324</v>
      </c>
      <c r="F118" s="313">
        <v>100</v>
      </c>
      <c r="G118" s="318">
        <v>975392</v>
      </c>
      <c r="H118" s="319">
        <v>974901</v>
      </c>
      <c r="I118" s="319">
        <f>G118-H118</f>
        <v>491</v>
      </c>
      <c r="J118" s="319">
        <f>$F118*I118</f>
        <v>49100</v>
      </c>
      <c r="K118" s="319">
        <f>J118/1000000</f>
        <v>0.0491</v>
      </c>
      <c r="L118" s="318">
        <v>910086</v>
      </c>
      <c r="M118" s="319">
        <v>910078</v>
      </c>
      <c r="N118" s="319">
        <f>L118-M118</f>
        <v>8</v>
      </c>
      <c r="O118" s="319">
        <f>$F118*N118</f>
        <v>800</v>
      </c>
      <c r="P118" s="319">
        <f>O118/1000000</f>
        <v>0.0008</v>
      </c>
      <c r="Q118" s="436"/>
    </row>
    <row r="119" spans="1:17" ht="15" customHeight="1">
      <c r="A119" s="303">
        <v>82</v>
      </c>
      <c r="B119" s="291" t="s">
        <v>422</v>
      </c>
      <c r="C119" s="313">
        <v>4864879</v>
      </c>
      <c r="D119" s="325" t="s">
        <v>12</v>
      </c>
      <c r="E119" s="306" t="s">
        <v>324</v>
      </c>
      <c r="F119" s="313">
        <v>1000</v>
      </c>
      <c r="G119" s="318">
        <v>4628</v>
      </c>
      <c r="H119" s="319">
        <v>4602</v>
      </c>
      <c r="I119" s="319">
        <f>G119-H119</f>
        <v>26</v>
      </c>
      <c r="J119" s="319">
        <f>$F119*I119</f>
        <v>26000</v>
      </c>
      <c r="K119" s="319">
        <f>J119/1000000</f>
        <v>0.026</v>
      </c>
      <c r="L119" s="318">
        <v>1118</v>
      </c>
      <c r="M119" s="319">
        <v>1118</v>
      </c>
      <c r="N119" s="319">
        <f>L119-M119</f>
        <v>0</v>
      </c>
      <c r="O119" s="319">
        <f>$F119*N119</f>
        <v>0</v>
      </c>
      <c r="P119" s="319">
        <f>O119/1000000</f>
        <v>0</v>
      </c>
      <c r="Q119" s="784"/>
    </row>
    <row r="120" spans="1:17" s="101" customFormat="1" ht="15" customHeight="1">
      <c r="A120" s="303">
        <v>83</v>
      </c>
      <c r="B120" s="291" t="s">
        <v>423</v>
      </c>
      <c r="C120" s="651">
        <v>4864847</v>
      </c>
      <c r="D120" s="325" t="s">
        <v>12</v>
      </c>
      <c r="E120" s="306" t="s">
        <v>324</v>
      </c>
      <c r="F120" s="264">
        <v>1000</v>
      </c>
      <c r="G120" s="318">
        <v>4558</v>
      </c>
      <c r="H120" s="319">
        <v>4544</v>
      </c>
      <c r="I120" s="292">
        <f t="shared" si="12"/>
        <v>14</v>
      </c>
      <c r="J120" s="292">
        <f t="shared" si="13"/>
        <v>14000</v>
      </c>
      <c r="K120" s="264">
        <f t="shared" si="14"/>
        <v>0.014</v>
      </c>
      <c r="L120" s="318">
        <v>7433</v>
      </c>
      <c r="M120" s="319">
        <v>7431</v>
      </c>
      <c r="N120" s="292">
        <f t="shared" si="15"/>
        <v>2</v>
      </c>
      <c r="O120" s="292">
        <f t="shared" si="16"/>
        <v>2000</v>
      </c>
      <c r="P120" s="264">
        <f t="shared" si="17"/>
        <v>0.002</v>
      </c>
      <c r="Q120" s="784"/>
    </row>
    <row r="121" spans="2:17" ht="15" customHeight="1">
      <c r="B121" s="324" t="s">
        <v>432</v>
      </c>
      <c r="C121" s="37"/>
      <c r="D121" s="118"/>
      <c r="E121" s="91"/>
      <c r="F121" s="38"/>
      <c r="G121" s="318"/>
      <c r="H121" s="319"/>
      <c r="I121" s="301"/>
      <c r="J121" s="301"/>
      <c r="K121" s="301"/>
      <c r="L121" s="318"/>
      <c r="M121" s="319"/>
      <c r="N121" s="301"/>
      <c r="O121" s="301"/>
      <c r="P121" s="301"/>
      <c r="Q121" s="426"/>
    </row>
    <row r="122" spans="1:17" ht="15" customHeight="1">
      <c r="A122" s="303">
        <v>84</v>
      </c>
      <c r="B122" s="291" t="s">
        <v>433</v>
      </c>
      <c r="C122" s="313">
        <v>4865158</v>
      </c>
      <c r="D122" s="325" t="s">
        <v>12</v>
      </c>
      <c r="E122" s="306" t="s">
        <v>324</v>
      </c>
      <c r="F122" s="313">
        <v>200</v>
      </c>
      <c r="G122" s="318">
        <v>994821</v>
      </c>
      <c r="H122" s="319">
        <v>994827</v>
      </c>
      <c r="I122" s="301">
        <f>G122-H122</f>
        <v>-6</v>
      </c>
      <c r="J122" s="301">
        <f>$F122*I122</f>
        <v>-1200</v>
      </c>
      <c r="K122" s="301">
        <f>J122/1000000</f>
        <v>-0.0012</v>
      </c>
      <c r="L122" s="318">
        <v>14625</v>
      </c>
      <c r="M122" s="319">
        <v>14611</v>
      </c>
      <c r="N122" s="301">
        <f>L122-M122</f>
        <v>14</v>
      </c>
      <c r="O122" s="301">
        <f>$F122*N122</f>
        <v>2800</v>
      </c>
      <c r="P122" s="301">
        <f>O122/1000000</f>
        <v>0.0028</v>
      </c>
      <c r="Q122" s="426"/>
    </row>
    <row r="123" spans="1:17" ht="15" customHeight="1">
      <c r="A123" s="303">
        <v>85</v>
      </c>
      <c r="B123" s="291" t="s">
        <v>434</v>
      </c>
      <c r="C123" s="313">
        <v>4864816</v>
      </c>
      <c r="D123" s="325" t="s">
        <v>12</v>
      </c>
      <c r="E123" s="306" t="s">
        <v>324</v>
      </c>
      <c r="F123" s="313">
        <v>187.5</v>
      </c>
      <c r="G123" s="318">
        <v>990559</v>
      </c>
      <c r="H123" s="319">
        <v>990647</v>
      </c>
      <c r="I123" s="301">
        <f>G123-H123</f>
        <v>-88</v>
      </c>
      <c r="J123" s="301">
        <f>$F123*I123</f>
        <v>-16500</v>
      </c>
      <c r="K123" s="301">
        <f>J123/1000000</f>
        <v>-0.0165</v>
      </c>
      <c r="L123" s="318">
        <v>5366</v>
      </c>
      <c r="M123" s="319">
        <v>5406</v>
      </c>
      <c r="N123" s="301">
        <f>L123-M123</f>
        <v>-40</v>
      </c>
      <c r="O123" s="301">
        <f>$F123*N123</f>
        <v>-7500</v>
      </c>
      <c r="P123" s="301">
        <f>O123/1000000</f>
        <v>-0.0075</v>
      </c>
      <c r="Q123" s="426"/>
    </row>
    <row r="124" spans="1:17" ht="15" customHeight="1">
      <c r="A124" s="301">
        <v>86</v>
      </c>
      <c r="B124" s="291" t="s">
        <v>435</v>
      </c>
      <c r="C124" s="313">
        <v>4864808</v>
      </c>
      <c r="D124" s="325" t="s">
        <v>12</v>
      </c>
      <c r="E124" s="306" t="s">
        <v>324</v>
      </c>
      <c r="F124" s="313">
        <v>187.5</v>
      </c>
      <c r="G124" s="318">
        <v>987684</v>
      </c>
      <c r="H124" s="319">
        <v>987812</v>
      </c>
      <c r="I124" s="301">
        <f>G124-H124</f>
        <v>-128</v>
      </c>
      <c r="J124" s="301">
        <f>$F124*I124</f>
        <v>-24000</v>
      </c>
      <c r="K124" s="301">
        <f>J124/1000000</f>
        <v>-0.024</v>
      </c>
      <c r="L124" s="318">
        <v>4119</v>
      </c>
      <c r="M124" s="319">
        <v>4080</v>
      </c>
      <c r="N124" s="301">
        <f>L124-M124</f>
        <v>39</v>
      </c>
      <c r="O124" s="301">
        <f>$F124*N124</f>
        <v>7312.5</v>
      </c>
      <c r="P124" s="301">
        <f>O124/1000000</f>
        <v>0.0073125</v>
      </c>
      <c r="Q124" s="426"/>
    </row>
    <row r="125" spans="1:17" ht="15" customHeight="1">
      <c r="A125" s="301">
        <v>87</v>
      </c>
      <c r="B125" s="291" t="s">
        <v>436</v>
      </c>
      <c r="C125" s="313">
        <v>4865005</v>
      </c>
      <c r="D125" s="325" t="s">
        <v>12</v>
      </c>
      <c r="E125" s="306" t="s">
        <v>324</v>
      </c>
      <c r="F125" s="313">
        <v>250</v>
      </c>
      <c r="G125" s="318">
        <v>4514</v>
      </c>
      <c r="H125" s="319">
        <v>4512</v>
      </c>
      <c r="I125" s="301">
        <f>G125-H125</f>
        <v>2</v>
      </c>
      <c r="J125" s="301">
        <f>$F125*I125</f>
        <v>500</v>
      </c>
      <c r="K125" s="301">
        <f>J125/1000000</f>
        <v>0.0005</v>
      </c>
      <c r="L125" s="318">
        <v>8046</v>
      </c>
      <c r="M125" s="319">
        <v>8046</v>
      </c>
      <c r="N125" s="301">
        <f>L125-M125</f>
        <v>0</v>
      </c>
      <c r="O125" s="301">
        <f>$F125*N125</f>
        <v>0</v>
      </c>
      <c r="P125" s="301">
        <f>O125/1000000</f>
        <v>0</v>
      </c>
      <c r="Q125" s="426"/>
    </row>
    <row r="126" spans="1:17" s="458" customFormat="1" ht="18.75" thickBot="1">
      <c r="A126" s="815">
        <v>88</v>
      </c>
      <c r="B126" s="818" t="s">
        <v>437</v>
      </c>
      <c r="C126" s="305">
        <v>4864822</v>
      </c>
      <c r="D126" s="816" t="s">
        <v>12</v>
      </c>
      <c r="E126" s="817" t="s">
        <v>324</v>
      </c>
      <c r="F126" s="305">
        <v>100</v>
      </c>
      <c r="G126" s="423">
        <v>994658</v>
      </c>
      <c r="H126" s="424">
        <v>994744</v>
      </c>
      <c r="I126" s="305">
        <f>G126-H126</f>
        <v>-86</v>
      </c>
      <c r="J126" s="305">
        <f>$F126*I126</f>
        <v>-8600</v>
      </c>
      <c r="K126" s="305">
        <f>J126/1000000</f>
        <v>-0.0086</v>
      </c>
      <c r="L126" s="423">
        <v>29807</v>
      </c>
      <c r="M126" s="424">
        <v>29810</v>
      </c>
      <c r="N126" s="305">
        <f>L126-M126</f>
        <v>-3</v>
      </c>
      <c r="O126" s="305">
        <f>$F126*N126</f>
        <v>-300</v>
      </c>
      <c r="P126" s="305">
        <f>O126/1000000</f>
        <v>-0.0003</v>
      </c>
      <c r="Q126" s="738"/>
    </row>
    <row r="127" spans="1:17" s="455" customFormat="1" ht="7.5" customHeight="1" thickTop="1">
      <c r="A127" s="42"/>
      <c r="B127" s="719"/>
      <c r="C127" s="456"/>
      <c r="D127" s="118"/>
      <c r="E127" s="91"/>
      <c r="F127" s="456"/>
      <c r="G127" s="319"/>
      <c r="H127" s="319"/>
      <c r="I127" s="301"/>
      <c r="J127" s="301"/>
      <c r="K127" s="301"/>
      <c r="L127" s="319"/>
      <c r="M127" s="319"/>
      <c r="N127" s="301"/>
      <c r="O127" s="301"/>
      <c r="P127" s="301"/>
      <c r="Q127" s="747"/>
    </row>
    <row r="128" spans="1:16" ht="21" customHeight="1">
      <c r="A128" s="179" t="s">
        <v>290</v>
      </c>
      <c r="C128" s="54"/>
      <c r="D128" s="87"/>
      <c r="E128" s="87"/>
      <c r="F128" s="550"/>
      <c r="K128" s="551">
        <f>SUM(K8:K127)</f>
        <v>-15.69529174</v>
      </c>
      <c r="L128" s="20"/>
      <c r="M128" s="20"/>
      <c r="N128" s="20"/>
      <c r="O128" s="20"/>
      <c r="P128" s="551">
        <f>SUM(P8:P127)</f>
        <v>-2.2008459000000005</v>
      </c>
    </row>
    <row r="129" spans="3:16" ht="9.75" customHeight="1" hidden="1">
      <c r="C129" s="87"/>
      <c r="D129" s="87"/>
      <c r="E129" s="87"/>
      <c r="F129" s="550"/>
      <c r="L129" s="503"/>
      <c r="M129" s="503"/>
      <c r="N129" s="503"/>
      <c r="O129" s="503"/>
      <c r="P129" s="503"/>
    </row>
    <row r="130" spans="1:17" ht="24" thickBot="1">
      <c r="A130" s="372" t="s">
        <v>179</v>
      </c>
      <c r="C130" s="87"/>
      <c r="D130" s="87"/>
      <c r="E130" s="87"/>
      <c r="F130" s="550"/>
      <c r="G130" s="455"/>
      <c r="H130" s="455"/>
      <c r="I130" s="44" t="s">
        <v>373</v>
      </c>
      <c r="J130" s="455"/>
      <c r="K130" s="455"/>
      <c r="L130" s="456"/>
      <c r="M130" s="456"/>
      <c r="N130" s="44" t="s">
        <v>374</v>
      </c>
      <c r="O130" s="456"/>
      <c r="P130" s="456"/>
      <c r="Q130" s="547" t="str">
        <f>NDPL!$Q$1</f>
        <v>APRIL-2021</v>
      </c>
    </row>
    <row r="131" spans="1:17" ht="39.75" thickBot="1" thickTop="1">
      <c r="A131" s="473" t="s">
        <v>8</v>
      </c>
      <c r="B131" s="474" t="s">
        <v>9</v>
      </c>
      <c r="C131" s="475" t="s">
        <v>1</v>
      </c>
      <c r="D131" s="475" t="s">
        <v>2</v>
      </c>
      <c r="E131" s="475" t="s">
        <v>3</v>
      </c>
      <c r="F131" s="552" t="s">
        <v>10</v>
      </c>
      <c r="G131" s="473" t="str">
        <f>NDPL!G5</f>
        <v>FINAL READING 30/04/2021</v>
      </c>
      <c r="H131" s="475" t="str">
        <f>NDPL!H5</f>
        <v>INTIAL READING 01/04/2021</v>
      </c>
      <c r="I131" s="475" t="s">
        <v>4</v>
      </c>
      <c r="J131" s="475" t="s">
        <v>5</v>
      </c>
      <c r="K131" s="475" t="s">
        <v>6</v>
      </c>
      <c r="L131" s="473" t="str">
        <f>NDPL!G5</f>
        <v>FINAL READING 30/04/2021</v>
      </c>
      <c r="M131" s="475" t="str">
        <f>NDPL!H5</f>
        <v>INTIAL READING 01/04/2021</v>
      </c>
      <c r="N131" s="475" t="s">
        <v>4</v>
      </c>
      <c r="O131" s="475" t="s">
        <v>5</v>
      </c>
      <c r="P131" s="475" t="s">
        <v>6</v>
      </c>
      <c r="Q131" s="496" t="s">
        <v>287</v>
      </c>
    </row>
    <row r="132" spans="3:16" ht="18" thickBot="1" thickTop="1">
      <c r="C132" s="87"/>
      <c r="D132" s="87"/>
      <c r="E132" s="87"/>
      <c r="F132" s="550"/>
      <c r="L132" s="503"/>
      <c r="M132" s="503"/>
      <c r="N132" s="503"/>
      <c r="O132" s="503"/>
      <c r="P132" s="503"/>
    </row>
    <row r="133" spans="1:17" ht="18" customHeight="1" thickTop="1">
      <c r="A133" s="330"/>
      <c r="B133" s="331" t="s">
        <v>166</v>
      </c>
      <c r="C133" s="304"/>
      <c r="D133" s="88"/>
      <c r="E133" s="88"/>
      <c r="F133" s="300"/>
      <c r="G133" s="50"/>
      <c r="H133" s="433"/>
      <c r="I133" s="433"/>
      <c r="J133" s="433"/>
      <c r="K133" s="553"/>
      <c r="L133" s="505"/>
      <c r="M133" s="506"/>
      <c r="N133" s="506"/>
      <c r="O133" s="506"/>
      <c r="P133" s="507"/>
      <c r="Q133" s="502"/>
    </row>
    <row r="134" spans="1:17" ht="18">
      <c r="A134" s="303">
        <v>1</v>
      </c>
      <c r="B134" s="332" t="s">
        <v>167</v>
      </c>
      <c r="C134" s="313">
        <v>4865151</v>
      </c>
      <c r="D134" s="118" t="s">
        <v>12</v>
      </c>
      <c r="E134" s="91" t="s">
        <v>324</v>
      </c>
      <c r="F134" s="301">
        <v>-500</v>
      </c>
      <c r="G134" s="318">
        <v>21302</v>
      </c>
      <c r="H134" s="319">
        <v>21239</v>
      </c>
      <c r="I134" s="270">
        <f>G134-H134</f>
        <v>63</v>
      </c>
      <c r="J134" s="270">
        <f>$F134*I134</f>
        <v>-31500</v>
      </c>
      <c r="K134" s="270">
        <f>J134/1000000</f>
        <v>-0.0315</v>
      </c>
      <c r="L134" s="318">
        <v>4880</v>
      </c>
      <c r="M134" s="319">
        <v>4880</v>
      </c>
      <c r="N134" s="270">
        <f>L134-M134</f>
        <v>0</v>
      </c>
      <c r="O134" s="270">
        <f>$F134*N134</f>
        <v>0</v>
      </c>
      <c r="P134" s="270">
        <f>O134/1000000</f>
        <v>0</v>
      </c>
      <c r="Q134" s="440"/>
    </row>
    <row r="135" spans="1:17" ht="18" customHeight="1">
      <c r="A135" s="303"/>
      <c r="B135" s="333" t="s">
        <v>39</v>
      </c>
      <c r="C135" s="313"/>
      <c r="D135" s="118"/>
      <c r="E135" s="118"/>
      <c r="F135" s="301"/>
      <c r="G135" s="318"/>
      <c r="H135" s="319"/>
      <c r="I135" s="270"/>
      <c r="J135" s="270"/>
      <c r="K135" s="270"/>
      <c r="L135" s="318"/>
      <c r="M135" s="319"/>
      <c r="N135" s="270"/>
      <c r="O135" s="270"/>
      <c r="P135" s="270"/>
      <c r="Q135" s="437"/>
    </row>
    <row r="136" spans="1:17" ht="18" customHeight="1">
      <c r="A136" s="303"/>
      <c r="B136" s="333" t="s">
        <v>111</v>
      </c>
      <c r="C136" s="313"/>
      <c r="D136" s="118"/>
      <c r="E136" s="118"/>
      <c r="F136" s="301"/>
      <c r="G136" s="318"/>
      <c r="H136" s="319"/>
      <c r="I136" s="270"/>
      <c r="J136" s="270"/>
      <c r="K136" s="270"/>
      <c r="L136" s="318"/>
      <c r="M136" s="319"/>
      <c r="N136" s="270"/>
      <c r="O136" s="270"/>
      <c r="P136" s="270"/>
      <c r="Q136" s="437"/>
    </row>
    <row r="137" spans="1:17" ht="18" customHeight="1">
      <c r="A137" s="303">
        <v>2</v>
      </c>
      <c r="B137" s="332" t="s">
        <v>112</v>
      </c>
      <c r="C137" s="313">
        <v>5295199</v>
      </c>
      <c r="D137" s="118" t="s">
        <v>12</v>
      </c>
      <c r="E137" s="91" t="s">
        <v>324</v>
      </c>
      <c r="F137" s="301">
        <v>-1000</v>
      </c>
      <c r="G137" s="318">
        <v>998183</v>
      </c>
      <c r="H137" s="319">
        <v>998183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8">
        <v>1170</v>
      </c>
      <c r="M137" s="319">
        <v>1170</v>
      </c>
      <c r="N137" s="270">
        <f>L137-M137</f>
        <v>0</v>
      </c>
      <c r="O137" s="270">
        <f>$F137*N137</f>
        <v>0</v>
      </c>
      <c r="P137" s="270">
        <f>O137/1000000</f>
        <v>0</v>
      </c>
      <c r="Q137" s="437"/>
    </row>
    <row r="138" spans="1:17" ht="18" customHeight="1">
      <c r="A138" s="303">
        <v>3</v>
      </c>
      <c r="B138" s="302" t="s">
        <v>113</v>
      </c>
      <c r="C138" s="313">
        <v>4864828</v>
      </c>
      <c r="D138" s="80" t="s">
        <v>12</v>
      </c>
      <c r="E138" s="91" t="s">
        <v>324</v>
      </c>
      <c r="F138" s="301">
        <v>-133.33</v>
      </c>
      <c r="G138" s="318">
        <v>993262</v>
      </c>
      <c r="H138" s="319">
        <v>993262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18">
        <v>7829</v>
      </c>
      <c r="M138" s="319">
        <v>7761</v>
      </c>
      <c r="N138" s="270">
        <f>L138-M138</f>
        <v>68</v>
      </c>
      <c r="O138" s="270">
        <f>$F138*N138</f>
        <v>-9066.44</v>
      </c>
      <c r="P138" s="270">
        <f>O138/1000000</f>
        <v>-0.00906644</v>
      </c>
      <c r="Q138" s="437"/>
    </row>
    <row r="139" spans="1:17" ht="18" customHeight="1">
      <c r="A139" s="303">
        <v>4</v>
      </c>
      <c r="B139" s="332" t="s">
        <v>168</v>
      </c>
      <c r="C139" s="313">
        <v>4864804</v>
      </c>
      <c r="D139" s="118" t="s">
        <v>12</v>
      </c>
      <c r="E139" s="91" t="s">
        <v>324</v>
      </c>
      <c r="F139" s="301">
        <v>-200</v>
      </c>
      <c r="G139" s="318">
        <v>994312</v>
      </c>
      <c r="H139" s="319">
        <v>994312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8">
        <v>4403</v>
      </c>
      <c r="M139" s="319">
        <v>4403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437"/>
    </row>
    <row r="140" spans="1:17" ht="18" customHeight="1">
      <c r="A140" s="303">
        <v>5</v>
      </c>
      <c r="B140" s="332" t="s">
        <v>169</v>
      </c>
      <c r="C140" s="313">
        <v>4864845</v>
      </c>
      <c r="D140" s="118" t="s">
        <v>12</v>
      </c>
      <c r="E140" s="91" t="s">
        <v>324</v>
      </c>
      <c r="F140" s="301">
        <v>-1000</v>
      </c>
      <c r="G140" s="318">
        <v>1155</v>
      </c>
      <c r="H140" s="319">
        <v>1159</v>
      </c>
      <c r="I140" s="270">
        <f>G140-H140</f>
        <v>-4</v>
      </c>
      <c r="J140" s="270">
        <f>$F140*I140</f>
        <v>4000</v>
      </c>
      <c r="K140" s="270">
        <f>J140/1000000</f>
        <v>0.004</v>
      </c>
      <c r="L140" s="318">
        <v>999095</v>
      </c>
      <c r="M140" s="319">
        <v>999096</v>
      </c>
      <c r="N140" s="270">
        <f>L140-M140</f>
        <v>-1</v>
      </c>
      <c r="O140" s="270">
        <f>$F140*N140</f>
        <v>1000</v>
      </c>
      <c r="P140" s="270">
        <f>O140/1000000</f>
        <v>0.001</v>
      </c>
      <c r="Q140" s="437"/>
    </row>
    <row r="141" spans="1:17" ht="18" customHeight="1">
      <c r="A141" s="303"/>
      <c r="B141" s="334" t="s">
        <v>170</v>
      </c>
      <c r="C141" s="313"/>
      <c r="D141" s="80"/>
      <c r="E141" s="80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37"/>
    </row>
    <row r="142" spans="1:17" ht="18" customHeight="1">
      <c r="A142" s="303"/>
      <c r="B142" s="334" t="s">
        <v>102</v>
      </c>
      <c r="C142" s="313"/>
      <c r="D142" s="80"/>
      <c r="E142" s="80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37"/>
    </row>
    <row r="143" spans="1:17" s="463" customFormat="1" ht="18">
      <c r="A143" s="446">
        <v>6</v>
      </c>
      <c r="B143" s="447" t="s">
        <v>376</v>
      </c>
      <c r="C143" s="448">
        <v>4864955</v>
      </c>
      <c r="D143" s="155" t="s">
        <v>12</v>
      </c>
      <c r="E143" s="156" t="s">
        <v>324</v>
      </c>
      <c r="F143" s="449">
        <v>-1000</v>
      </c>
      <c r="G143" s="318">
        <v>993061</v>
      </c>
      <c r="H143" s="319">
        <v>993286</v>
      </c>
      <c r="I143" s="420">
        <f>G143-H143</f>
        <v>-225</v>
      </c>
      <c r="J143" s="420">
        <f>$F143*I143</f>
        <v>225000</v>
      </c>
      <c r="K143" s="420">
        <f>J143/1000000</f>
        <v>0.225</v>
      </c>
      <c r="L143" s="318">
        <v>2251</v>
      </c>
      <c r="M143" s="319">
        <v>2251</v>
      </c>
      <c r="N143" s="420">
        <f>L143-M143</f>
        <v>0</v>
      </c>
      <c r="O143" s="420">
        <f>$F143*N143</f>
        <v>0</v>
      </c>
      <c r="P143" s="420">
        <f>O143/1000000</f>
        <v>0</v>
      </c>
      <c r="Q143" s="647"/>
    </row>
    <row r="144" spans="1:17" ht="18">
      <c r="A144" s="303">
        <v>7</v>
      </c>
      <c r="B144" s="332" t="s">
        <v>171</v>
      </c>
      <c r="C144" s="313">
        <v>4864820</v>
      </c>
      <c r="D144" s="118" t="s">
        <v>12</v>
      </c>
      <c r="E144" s="91" t="s">
        <v>324</v>
      </c>
      <c r="F144" s="301">
        <v>-160</v>
      </c>
      <c r="G144" s="318">
        <v>6729</v>
      </c>
      <c r="H144" s="319">
        <v>6778</v>
      </c>
      <c r="I144" s="270">
        <f>G144-H144</f>
        <v>-49</v>
      </c>
      <c r="J144" s="270">
        <f>$F144*I144</f>
        <v>7840</v>
      </c>
      <c r="K144" s="270">
        <f>J144/1000000</f>
        <v>0.00784</v>
      </c>
      <c r="L144" s="318">
        <v>29879</v>
      </c>
      <c r="M144" s="319">
        <v>29879</v>
      </c>
      <c r="N144" s="270">
        <f>L144-M144</f>
        <v>0</v>
      </c>
      <c r="O144" s="270">
        <f>$F144*N144</f>
        <v>0</v>
      </c>
      <c r="P144" s="270">
        <f>O144/1000000</f>
        <v>0</v>
      </c>
      <c r="Q144" s="648"/>
    </row>
    <row r="145" spans="1:17" ht="18" customHeight="1">
      <c r="A145" s="303">
        <v>8</v>
      </c>
      <c r="B145" s="332" t="s">
        <v>172</v>
      </c>
      <c r="C145" s="313">
        <v>4864811</v>
      </c>
      <c r="D145" s="118" t="s">
        <v>12</v>
      </c>
      <c r="E145" s="91" t="s">
        <v>324</v>
      </c>
      <c r="F145" s="301">
        <v>-200</v>
      </c>
      <c r="G145" s="318">
        <v>3573</v>
      </c>
      <c r="H145" s="319">
        <v>3574</v>
      </c>
      <c r="I145" s="270">
        <f>G145-H145</f>
        <v>-1</v>
      </c>
      <c r="J145" s="270">
        <f>$F145*I145</f>
        <v>200</v>
      </c>
      <c r="K145" s="270">
        <f>J145/1000000</f>
        <v>0.0002</v>
      </c>
      <c r="L145" s="318">
        <v>8226</v>
      </c>
      <c r="M145" s="319">
        <v>8228</v>
      </c>
      <c r="N145" s="270">
        <f>L145-M145</f>
        <v>-2</v>
      </c>
      <c r="O145" s="270">
        <f>$F145*N145</f>
        <v>400</v>
      </c>
      <c r="P145" s="270">
        <f>O145/1000000</f>
        <v>0.0004</v>
      </c>
      <c r="Q145" s="437"/>
    </row>
    <row r="146" spans="1:17" ht="18" customHeight="1">
      <c r="A146" s="303">
        <v>9</v>
      </c>
      <c r="B146" s="332" t="s">
        <v>385</v>
      </c>
      <c r="C146" s="313">
        <v>4864961</v>
      </c>
      <c r="D146" s="118" t="s">
        <v>12</v>
      </c>
      <c r="E146" s="91" t="s">
        <v>324</v>
      </c>
      <c r="F146" s="301">
        <v>-1000</v>
      </c>
      <c r="G146" s="318">
        <v>977958</v>
      </c>
      <c r="H146" s="319">
        <v>978608</v>
      </c>
      <c r="I146" s="270">
        <f>G146-H146</f>
        <v>-650</v>
      </c>
      <c r="J146" s="270">
        <f>$F146*I146</f>
        <v>650000</v>
      </c>
      <c r="K146" s="270">
        <f>J146/1000000</f>
        <v>0.65</v>
      </c>
      <c r="L146" s="318">
        <v>999249</v>
      </c>
      <c r="M146" s="319">
        <v>999249</v>
      </c>
      <c r="N146" s="270">
        <f>L146-M146</f>
        <v>0</v>
      </c>
      <c r="O146" s="270">
        <f>$F146*N146</f>
        <v>0</v>
      </c>
      <c r="P146" s="270">
        <f>O146/1000000</f>
        <v>0</v>
      </c>
      <c r="Q146" s="422"/>
    </row>
    <row r="147" spans="1:17" ht="18" customHeight="1">
      <c r="A147" s="303"/>
      <c r="B147" s="333" t="s">
        <v>102</v>
      </c>
      <c r="C147" s="313"/>
      <c r="D147" s="118"/>
      <c r="E147" s="118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37"/>
    </row>
    <row r="148" spans="1:17" ht="18" customHeight="1">
      <c r="A148" s="303">
        <v>10</v>
      </c>
      <c r="B148" s="332" t="s">
        <v>173</v>
      </c>
      <c r="C148" s="313">
        <v>4865093</v>
      </c>
      <c r="D148" s="118" t="s">
        <v>12</v>
      </c>
      <c r="E148" s="91" t="s">
        <v>324</v>
      </c>
      <c r="F148" s="301">
        <v>-100</v>
      </c>
      <c r="G148" s="318">
        <v>102648</v>
      </c>
      <c r="H148" s="319">
        <v>102647</v>
      </c>
      <c r="I148" s="270">
        <f>G148-H148</f>
        <v>1</v>
      </c>
      <c r="J148" s="270">
        <f>$F148*I148</f>
        <v>-100</v>
      </c>
      <c r="K148" s="270">
        <f>J148/1000000</f>
        <v>-0.0001</v>
      </c>
      <c r="L148" s="318">
        <v>75971</v>
      </c>
      <c r="M148" s="319">
        <v>75962</v>
      </c>
      <c r="N148" s="270">
        <f>L148-M148</f>
        <v>9</v>
      </c>
      <c r="O148" s="270">
        <f>$F148*N148</f>
        <v>-900</v>
      </c>
      <c r="P148" s="270">
        <f>O148/1000000</f>
        <v>-0.0009</v>
      </c>
      <c r="Q148" s="437"/>
    </row>
    <row r="149" spans="1:17" ht="18" customHeight="1">
      <c r="A149" s="303">
        <v>11</v>
      </c>
      <c r="B149" s="332" t="s">
        <v>174</v>
      </c>
      <c r="C149" s="313">
        <v>4902544</v>
      </c>
      <c r="D149" s="118" t="s">
        <v>12</v>
      </c>
      <c r="E149" s="91" t="s">
        <v>324</v>
      </c>
      <c r="F149" s="301">
        <v>-100</v>
      </c>
      <c r="G149" s="318">
        <v>4418</v>
      </c>
      <c r="H149" s="319">
        <v>4524</v>
      </c>
      <c r="I149" s="270">
        <f>G149-H149</f>
        <v>-106</v>
      </c>
      <c r="J149" s="270">
        <f>$F149*I149</f>
        <v>10600</v>
      </c>
      <c r="K149" s="270">
        <f>J149/1000000</f>
        <v>0.0106</v>
      </c>
      <c r="L149" s="318">
        <v>1374</v>
      </c>
      <c r="M149" s="319">
        <v>1374</v>
      </c>
      <c r="N149" s="270">
        <f>L149-M149</f>
        <v>0</v>
      </c>
      <c r="O149" s="270">
        <f>$F149*N149</f>
        <v>0</v>
      </c>
      <c r="P149" s="270">
        <f>O149/1000000</f>
        <v>0</v>
      </c>
      <c r="Q149" s="437"/>
    </row>
    <row r="150" spans="1:17" ht="18">
      <c r="A150" s="446">
        <v>12</v>
      </c>
      <c r="B150" s="447" t="s">
        <v>175</v>
      </c>
      <c r="C150" s="448">
        <v>5269199</v>
      </c>
      <c r="D150" s="155" t="s">
        <v>12</v>
      </c>
      <c r="E150" s="156" t="s">
        <v>324</v>
      </c>
      <c r="F150" s="449">
        <v>-100</v>
      </c>
      <c r="G150" s="318">
        <v>6015</v>
      </c>
      <c r="H150" s="319">
        <v>6987</v>
      </c>
      <c r="I150" s="420">
        <f>G150-H150</f>
        <v>-972</v>
      </c>
      <c r="J150" s="420">
        <f>$F150*I150</f>
        <v>97200</v>
      </c>
      <c r="K150" s="420">
        <f>J150/1000000</f>
        <v>0.0972</v>
      </c>
      <c r="L150" s="318">
        <v>70815</v>
      </c>
      <c r="M150" s="319">
        <v>70815</v>
      </c>
      <c r="N150" s="420">
        <f>L150-M150</f>
        <v>0</v>
      </c>
      <c r="O150" s="420">
        <f>$F150*N150</f>
        <v>0</v>
      </c>
      <c r="P150" s="420">
        <f>O150/1000000</f>
        <v>0</v>
      </c>
      <c r="Q150" s="440"/>
    </row>
    <row r="151" spans="1:17" ht="18" customHeight="1">
      <c r="A151" s="303"/>
      <c r="B151" s="334" t="s">
        <v>170</v>
      </c>
      <c r="C151" s="313"/>
      <c r="D151" s="80"/>
      <c r="E151" s="80"/>
      <c r="F151" s="297"/>
      <c r="G151" s="318"/>
      <c r="H151" s="319"/>
      <c r="I151" s="270"/>
      <c r="J151" s="270"/>
      <c r="K151" s="270"/>
      <c r="L151" s="318"/>
      <c r="M151" s="319"/>
      <c r="N151" s="270"/>
      <c r="O151" s="270"/>
      <c r="P151" s="270"/>
      <c r="Q151" s="437"/>
    </row>
    <row r="152" spans="1:17" ht="18" customHeight="1">
      <c r="A152" s="303"/>
      <c r="B152" s="333" t="s">
        <v>176</v>
      </c>
      <c r="C152" s="313"/>
      <c r="D152" s="118"/>
      <c r="E152" s="118"/>
      <c r="F152" s="297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37"/>
    </row>
    <row r="153" spans="1:17" ht="18" customHeight="1">
      <c r="A153" s="303">
        <v>13</v>
      </c>
      <c r="B153" s="332" t="s">
        <v>375</v>
      </c>
      <c r="C153" s="313">
        <v>4864892</v>
      </c>
      <c r="D153" s="118" t="s">
        <v>12</v>
      </c>
      <c r="E153" s="91" t="s">
        <v>324</v>
      </c>
      <c r="F153" s="301">
        <v>500</v>
      </c>
      <c r="G153" s="318">
        <v>998665</v>
      </c>
      <c r="H153" s="319">
        <v>998665</v>
      </c>
      <c r="I153" s="270">
        <f>G153-H153</f>
        <v>0</v>
      </c>
      <c r="J153" s="270">
        <f>$F153*I153</f>
        <v>0</v>
      </c>
      <c r="K153" s="270">
        <f>J153/1000000</f>
        <v>0</v>
      </c>
      <c r="L153" s="318">
        <v>16621</v>
      </c>
      <c r="M153" s="319">
        <v>16621</v>
      </c>
      <c r="N153" s="270">
        <f>L153-M153</f>
        <v>0</v>
      </c>
      <c r="O153" s="270">
        <f>$F153*N153</f>
        <v>0</v>
      </c>
      <c r="P153" s="270">
        <f>O153/1000000</f>
        <v>0</v>
      </c>
      <c r="Q153" s="453"/>
    </row>
    <row r="154" spans="1:17" ht="18" customHeight="1">
      <c r="A154" s="303">
        <v>14</v>
      </c>
      <c r="B154" s="332" t="s">
        <v>378</v>
      </c>
      <c r="C154" s="313">
        <v>4865048</v>
      </c>
      <c r="D154" s="118" t="s">
        <v>12</v>
      </c>
      <c r="E154" s="91" t="s">
        <v>324</v>
      </c>
      <c r="F154" s="301">
        <v>250</v>
      </c>
      <c r="G154" s="318">
        <v>999855</v>
      </c>
      <c r="H154" s="319">
        <v>999855</v>
      </c>
      <c r="I154" s="438">
        <f>G154-H154</f>
        <v>0</v>
      </c>
      <c r="J154" s="438">
        <f>$F154*I154</f>
        <v>0</v>
      </c>
      <c r="K154" s="438">
        <f>J154/1000000</f>
        <v>0</v>
      </c>
      <c r="L154" s="318">
        <v>999413</v>
      </c>
      <c r="M154" s="319">
        <v>999413</v>
      </c>
      <c r="N154" s="264">
        <f>L154-M154</f>
        <v>0</v>
      </c>
      <c r="O154" s="264">
        <f>$F154*N154</f>
        <v>0</v>
      </c>
      <c r="P154" s="264">
        <f>O154/1000000</f>
        <v>0</v>
      </c>
      <c r="Q154" s="445"/>
    </row>
    <row r="155" spans="1:17" ht="18" customHeight="1">
      <c r="A155" s="303">
        <v>15</v>
      </c>
      <c r="B155" s="332" t="s">
        <v>111</v>
      </c>
      <c r="C155" s="313">
        <v>4902508</v>
      </c>
      <c r="D155" s="118" t="s">
        <v>12</v>
      </c>
      <c r="E155" s="91" t="s">
        <v>324</v>
      </c>
      <c r="F155" s="301">
        <v>833.33</v>
      </c>
      <c r="G155" s="318">
        <v>999904</v>
      </c>
      <c r="H155" s="319">
        <v>999904</v>
      </c>
      <c r="I155" s="270">
        <f>G155-H155</f>
        <v>0</v>
      </c>
      <c r="J155" s="270">
        <f>$F155*I155</f>
        <v>0</v>
      </c>
      <c r="K155" s="270">
        <f>J155/1000000</f>
        <v>0</v>
      </c>
      <c r="L155" s="318">
        <v>999569</v>
      </c>
      <c r="M155" s="319">
        <v>999569</v>
      </c>
      <c r="N155" s="270">
        <f>L155-M155</f>
        <v>0</v>
      </c>
      <c r="O155" s="270">
        <f>$F155*N155</f>
        <v>0</v>
      </c>
      <c r="P155" s="270">
        <f>O155/1000000</f>
        <v>0</v>
      </c>
      <c r="Q155" s="437"/>
    </row>
    <row r="156" spans="1:17" ht="18" customHeight="1">
      <c r="A156" s="303"/>
      <c r="B156" s="333" t="s">
        <v>177</v>
      </c>
      <c r="C156" s="313"/>
      <c r="D156" s="118"/>
      <c r="E156" s="118"/>
      <c r="F156" s="301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37"/>
    </row>
    <row r="157" spans="1:17" ht="18" customHeight="1">
      <c r="A157" s="303">
        <v>16</v>
      </c>
      <c r="B157" s="332" t="s">
        <v>461</v>
      </c>
      <c r="C157" s="313">
        <v>4864850</v>
      </c>
      <c r="D157" s="118" t="s">
        <v>12</v>
      </c>
      <c r="E157" s="91" t="s">
        <v>324</v>
      </c>
      <c r="F157" s="301">
        <v>-625</v>
      </c>
      <c r="G157" s="318">
        <v>185</v>
      </c>
      <c r="H157" s="319">
        <v>162</v>
      </c>
      <c r="I157" s="270">
        <f>G157-H157</f>
        <v>23</v>
      </c>
      <c r="J157" s="270">
        <f>$F157*I157</f>
        <v>-14375</v>
      </c>
      <c r="K157" s="270">
        <f>J157/1000000</f>
        <v>-0.014375</v>
      </c>
      <c r="L157" s="318">
        <v>1448</v>
      </c>
      <c r="M157" s="319">
        <v>1448</v>
      </c>
      <c r="N157" s="270">
        <f>L157-M157</f>
        <v>0</v>
      </c>
      <c r="O157" s="270">
        <f>$F157*N157</f>
        <v>0</v>
      </c>
      <c r="P157" s="270">
        <f>O157/1000000</f>
        <v>0</v>
      </c>
      <c r="Q157" s="437"/>
    </row>
    <row r="158" spans="1:17" ht="18" customHeight="1">
      <c r="A158" s="303"/>
      <c r="B158" s="334" t="s">
        <v>46</v>
      </c>
      <c r="C158" s="301"/>
      <c r="D158" s="80"/>
      <c r="E158" s="80"/>
      <c r="F158" s="301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37"/>
    </row>
    <row r="159" spans="1:17" ht="18" customHeight="1">
      <c r="A159" s="303"/>
      <c r="B159" s="334" t="s">
        <v>47</v>
      </c>
      <c r="C159" s="301"/>
      <c r="D159" s="80"/>
      <c r="E159" s="80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37"/>
    </row>
    <row r="160" spans="1:17" ht="18" customHeight="1">
      <c r="A160" s="303"/>
      <c r="B160" s="334" t="s">
        <v>48</v>
      </c>
      <c r="C160" s="301"/>
      <c r="D160" s="80"/>
      <c r="E160" s="80"/>
      <c r="F160" s="301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37"/>
    </row>
    <row r="161" spans="1:17" ht="17.25" customHeight="1">
      <c r="A161" s="303">
        <v>17</v>
      </c>
      <c r="B161" s="332" t="s">
        <v>49</v>
      </c>
      <c r="C161" s="313">
        <v>4902572</v>
      </c>
      <c r="D161" s="118" t="s">
        <v>12</v>
      </c>
      <c r="E161" s="91" t="s">
        <v>324</v>
      </c>
      <c r="F161" s="301">
        <v>-100</v>
      </c>
      <c r="G161" s="318">
        <v>0</v>
      </c>
      <c r="H161" s="319">
        <v>0</v>
      </c>
      <c r="I161" s="270">
        <f>G161-H161</f>
        <v>0</v>
      </c>
      <c r="J161" s="270">
        <f>$F161*I161</f>
        <v>0</v>
      </c>
      <c r="K161" s="270">
        <f>J161/1000000</f>
        <v>0</v>
      </c>
      <c r="L161" s="318">
        <v>0</v>
      </c>
      <c r="M161" s="319">
        <v>0</v>
      </c>
      <c r="N161" s="270">
        <f>L161-M161</f>
        <v>0</v>
      </c>
      <c r="O161" s="270">
        <f>$F161*N161</f>
        <v>0</v>
      </c>
      <c r="P161" s="270">
        <f>O161/1000000</f>
        <v>0</v>
      </c>
      <c r="Q161" s="736"/>
    </row>
    <row r="162" spans="1:17" ht="18" customHeight="1">
      <c r="A162" s="303">
        <v>18</v>
      </c>
      <c r="B162" s="332" t="s">
        <v>50</v>
      </c>
      <c r="C162" s="313">
        <v>4902541</v>
      </c>
      <c r="D162" s="118" t="s">
        <v>12</v>
      </c>
      <c r="E162" s="91" t="s">
        <v>324</v>
      </c>
      <c r="F162" s="301">
        <v>-100</v>
      </c>
      <c r="G162" s="318">
        <v>999482</v>
      </c>
      <c r="H162" s="319">
        <v>999482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999486</v>
      </c>
      <c r="M162" s="319">
        <v>999486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437"/>
    </row>
    <row r="163" spans="1:17" ht="18" customHeight="1">
      <c r="A163" s="303">
        <v>19</v>
      </c>
      <c r="B163" s="332" t="s">
        <v>51</v>
      </c>
      <c r="C163" s="313">
        <v>4902539</v>
      </c>
      <c r="D163" s="118" t="s">
        <v>12</v>
      </c>
      <c r="E163" s="91" t="s">
        <v>324</v>
      </c>
      <c r="F163" s="301">
        <v>-100</v>
      </c>
      <c r="G163" s="318">
        <v>3045</v>
      </c>
      <c r="H163" s="319">
        <v>3039</v>
      </c>
      <c r="I163" s="270">
        <f>G163-H163</f>
        <v>6</v>
      </c>
      <c r="J163" s="270">
        <f>$F163*I163</f>
        <v>-600</v>
      </c>
      <c r="K163" s="270">
        <f>J163/1000000</f>
        <v>-0.0006</v>
      </c>
      <c r="L163" s="318">
        <v>30875</v>
      </c>
      <c r="M163" s="319">
        <v>30857</v>
      </c>
      <c r="N163" s="270">
        <f>L163-M163</f>
        <v>18</v>
      </c>
      <c r="O163" s="270">
        <f>$F163*N163</f>
        <v>-1800</v>
      </c>
      <c r="P163" s="270">
        <f>O163/1000000</f>
        <v>-0.0018</v>
      </c>
      <c r="Q163" s="437"/>
    </row>
    <row r="164" spans="1:17" ht="18" customHeight="1">
      <c r="A164" s="303"/>
      <c r="B164" s="333" t="s">
        <v>52</v>
      </c>
      <c r="C164" s="313"/>
      <c r="D164" s="118"/>
      <c r="E164" s="118"/>
      <c r="F164" s="301"/>
      <c r="G164" s="318"/>
      <c r="H164" s="319"/>
      <c r="I164" s="270"/>
      <c r="J164" s="270"/>
      <c r="K164" s="270"/>
      <c r="L164" s="318"/>
      <c r="M164" s="319"/>
      <c r="N164" s="270"/>
      <c r="O164" s="270"/>
      <c r="P164" s="270"/>
      <c r="Q164" s="437"/>
    </row>
    <row r="165" spans="1:17" ht="18" customHeight="1">
      <c r="A165" s="303">
        <v>20</v>
      </c>
      <c r="B165" s="332" t="s">
        <v>53</v>
      </c>
      <c r="C165" s="313">
        <v>4902591</v>
      </c>
      <c r="D165" s="118" t="s">
        <v>12</v>
      </c>
      <c r="E165" s="91" t="s">
        <v>324</v>
      </c>
      <c r="F165" s="301">
        <v>-1333</v>
      </c>
      <c r="G165" s="318">
        <v>764</v>
      </c>
      <c r="H165" s="319">
        <v>763</v>
      </c>
      <c r="I165" s="270">
        <f aca="true" t="shared" si="18" ref="I165:I170">G165-H165</f>
        <v>1</v>
      </c>
      <c r="J165" s="270">
        <f aca="true" t="shared" si="19" ref="J165:J170">$F165*I165</f>
        <v>-1333</v>
      </c>
      <c r="K165" s="270">
        <f aca="true" t="shared" si="20" ref="K165:K170">J165/1000000</f>
        <v>-0.001333</v>
      </c>
      <c r="L165" s="318">
        <v>559</v>
      </c>
      <c r="M165" s="319">
        <v>558</v>
      </c>
      <c r="N165" s="270">
        <f aca="true" t="shared" si="21" ref="N165:N170">L165-M165</f>
        <v>1</v>
      </c>
      <c r="O165" s="270">
        <f aca="true" t="shared" si="22" ref="O165:O170">$F165*N165</f>
        <v>-1333</v>
      </c>
      <c r="P165" s="270">
        <f aca="true" t="shared" si="23" ref="P165:P170">O165/1000000</f>
        <v>-0.001333</v>
      </c>
      <c r="Q165" s="437"/>
    </row>
    <row r="166" spans="1:17" ht="18" customHeight="1">
      <c r="A166" s="303">
        <v>21</v>
      </c>
      <c r="B166" s="332" t="s">
        <v>54</v>
      </c>
      <c r="C166" s="313">
        <v>4902565</v>
      </c>
      <c r="D166" s="118" t="s">
        <v>12</v>
      </c>
      <c r="E166" s="91" t="s">
        <v>324</v>
      </c>
      <c r="F166" s="301">
        <v>-100</v>
      </c>
      <c r="G166" s="318">
        <v>3198</v>
      </c>
      <c r="H166" s="319">
        <v>3192</v>
      </c>
      <c r="I166" s="270">
        <f t="shared" si="18"/>
        <v>6</v>
      </c>
      <c r="J166" s="270">
        <f t="shared" si="19"/>
        <v>-600</v>
      </c>
      <c r="K166" s="270">
        <f t="shared" si="20"/>
        <v>-0.0006</v>
      </c>
      <c r="L166" s="318">
        <v>2138</v>
      </c>
      <c r="M166" s="319">
        <v>2127</v>
      </c>
      <c r="N166" s="270">
        <f t="shared" si="21"/>
        <v>11</v>
      </c>
      <c r="O166" s="270">
        <f t="shared" si="22"/>
        <v>-1100</v>
      </c>
      <c r="P166" s="270">
        <f t="shared" si="23"/>
        <v>-0.0011</v>
      </c>
      <c r="Q166" s="437"/>
    </row>
    <row r="167" spans="1:17" ht="18" customHeight="1">
      <c r="A167" s="303">
        <v>22</v>
      </c>
      <c r="B167" s="332" t="s">
        <v>55</v>
      </c>
      <c r="C167" s="313">
        <v>4902523</v>
      </c>
      <c r="D167" s="118" t="s">
        <v>12</v>
      </c>
      <c r="E167" s="91" t="s">
        <v>324</v>
      </c>
      <c r="F167" s="301">
        <v>-100</v>
      </c>
      <c r="G167" s="318">
        <v>999815</v>
      </c>
      <c r="H167" s="319">
        <v>999815</v>
      </c>
      <c r="I167" s="270">
        <f t="shared" si="18"/>
        <v>0</v>
      </c>
      <c r="J167" s="270">
        <f t="shared" si="19"/>
        <v>0</v>
      </c>
      <c r="K167" s="270">
        <f t="shared" si="20"/>
        <v>0</v>
      </c>
      <c r="L167" s="318">
        <v>999943</v>
      </c>
      <c r="M167" s="319">
        <v>999943</v>
      </c>
      <c r="N167" s="270">
        <f t="shared" si="21"/>
        <v>0</v>
      </c>
      <c r="O167" s="270">
        <f t="shared" si="22"/>
        <v>0</v>
      </c>
      <c r="P167" s="270">
        <f t="shared" si="23"/>
        <v>0</v>
      </c>
      <c r="Q167" s="437"/>
    </row>
    <row r="168" spans="1:17" ht="18" customHeight="1">
      <c r="A168" s="303">
        <v>23</v>
      </c>
      <c r="B168" s="332" t="s">
        <v>56</v>
      </c>
      <c r="C168" s="313">
        <v>4865089</v>
      </c>
      <c r="D168" s="118" t="s">
        <v>12</v>
      </c>
      <c r="E168" s="91" t="s">
        <v>324</v>
      </c>
      <c r="F168" s="301">
        <v>-100</v>
      </c>
      <c r="G168" s="318">
        <v>0</v>
      </c>
      <c r="H168" s="319">
        <v>0</v>
      </c>
      <c r="I168" s="270">
        <f t="shared" si="18"/>
        <v>0</v>
      </c>
      <c r="J168" s="270">
        <f t="shared" si="19"/>
        <v>0</v>
      </c>
      <c r="K168" s="270">
        <f t="shared" si="20"/>
        <v>0</v>
      </c>
      <c r="L168" s="318">
        <v>0</v>
      </c>
      <c r="M168" s="319">
        <v>0</v>
      </c>
      <c r="N168" s="270">
        <f t="shared" si="21"/>
        <v>0</v>
      </c>
      <c r="O168" s="270">
        <f t="shared" si="22"/>
        <v>0</v>
      </c>
      <c r="P168" s="270">
        <f t="shared" si="23"/>
        <v>0</v>
      </c>
      <c r="Q168" s="437"/>
    </row>
    <row r="169" spans="1:17" ht="18" customHeight="1">
      <c r="A169" s="303">
        <v>24</v>
      </c>
      <c r="B169" s="302" t="s">
        <v>57</v>
      </c>
      <c r="C169" s="301">
        <v>4902548</v>
      </c>
      <c r="D169" s="80" t="s">
        <v>12</v>
      </c>
      <c r="E169" s="91" t="s">
        <v>324</v>
      </c>
      <c r="F169" s="692">
        <v>-100</v>
      </c>
      <c r="G169" s="318">
        <v>0</v>
      </c>
      <c r="H169" s="319">
        <v>0</v>
      </c>
      <c r="I169" s="270">
        <f t="shared" si="18"/>
        <v>0</v>
      </c>
      <c r="J169" s="270">
        <f t="shared" si="19"/>
        <v>0</v>
      </c>
      <c r="K169" s="270">
        <f t="shared" si="20"/>
        <v>0</v>
      </c>
      <c r="L169" s="318">
        <v>0</v>
      </c>
      <c r="M169" s="319">
        <v>0</v>
      </c>
      <c r="N169" s="270">
        <f t="shared" si="21"/>
        <v>0</v>
      </c>
      <c r="O169" s="270">
        <f t="shared" si="22"/>
        <v>0</v>
      </c>
      <c r="P169" s="270">
        <f t="shared" si="23"/>
        <v>0</v>
      </c>
      <c r="Q169" s="437"/>
    </row>
    <row r="170" spans="1:17" ht="18" customHeight="1">
      <c r="A170" s="303">
        <v>25</v>
      </c>
      <c r="B170" s="302" t="s">
        <v>58</v>
      </c>
      <c r="C170" s="301">
        <v>4902564</v>
      </c>
      <c r="D170" s="80" t="s">
        <v>12</v>
      </c>
      <c r="E170" s="91" t="s">
        <v>324</v>
      </c>
      <c r="F170" s="301">
        <v>-100</v>
      </c>
      <c r="G170" s="318">
        <v>2014</v>
      </c>
      <c r="H170" s="319">
        <v>2020</v>
      </c>
      <c r="I170" s="270">
        <f t="shared" si="18"/>
        <v>-6</v>
      </c>
      <c r="J170" s="270">
        <f t="shared" si="19"/>
        <v>600</v>
      </c>
      <c r="K170" s="270">
        <f t="shared" si="20"/>
        <v>0.0006</v>
      </c>
      <c r="L170" s="318">
        <v>3609</v>
      </c>
      <c r="M170" s="319">
        <v>3581</v>
      </c>
      <c r="N170" s="270">
        <f t="shared" si="21"/>
        <v>28</v>
      </c>
      <c r="O170" s="270">
        <f t="shared" si="22"/>
        <v>-2800</v>
      </c>
      <c r="P170" s="270">
        <f t="shared" si="23"/>
        <v>-0.0028</v>
      </c>
      <c r="Q170" s="437"/>
    </row>
    <row r="171" spans="1:17" ht="18" customHeight="1">
      <c r="A171" s="303"/>
      <c r="B171" s="334" t="s">
        <v>71</v>
      </c>
      <c r="C171" s="301"/>
      <c r="D171" s="80"/>
      <c r="E171" s="80"/>
      <c r="F171" s="301"/>
      <c r="G171" s="318"/>
      <c r="H171" s="319"/>
      <c r="I171" s="270"/>
      <c r="J171" s="270"/>
      <c r="K171" s="270"/>
      <c r="L171" s="318"/>
      <c r="M171" s="319"/>
      <c r="N171" s="270"/>
      <c r="O171" s="270"/>
      <c r="P171" s="270"/>
      <c r="Q171" s="437"/>
    </row>
    <row r="172" spans="1:17" ht="18" customHeight="1">
      <c r="A172" s="303">
        <v>26</v>
      </c>
      <c r="B172" s="302" t="s">
        <v>72</v>
      </c>
      <c r="C172" s="301">
        <v>4902577</v>
      </c>
      <c r="D172" s="80" t="s">
        <v>12</v>
      </c>
      <c r="E172" s="91" t="s">
        <v>324</v>
      </c>
      <c r="F172" s="301">
        <v>400</v>
      </c>
      <c r="G172" s="318">
        <v>995633</v>
      </c>
      <c r="H172" s="319">
        <v>995633</v>
      </c>
      <c r="I172" s="270">
        <f>G172-H172</f>
        <v>0</v>
      </c>
      <c r="J172" s="270">
        <f>$F172*I172</f>
        <v>0</v>
      </c>
      <c r="K172" s="270">
        <f>J172/1000000</f>
        <v>0</v>
      </c>
      <c r="L172" s="318">
        <v>61</v>
      </c>
      <c r="M172" s="319">
        <v>61</v>
      </c>
      <c r="N172" s="270">
        <f>L172-M172</f>
        <v>0</v>
      </c>
      <c r="O172" s="270">
        <f>$F172*N172</f>
        <v>0</v>
      </c>
      <c r="P172" s="270">
        <f>O172/1000000</f>
        <v>0</v>
      </c>
      <c r="Q172" s="437"/>
    </row>
    <row r="173" spans="1:17" ht="18" customHeight="1">
      <c r="A173" s="303">
        <v>27</v>
      </c>
      <c r="B173" s="302" t="s">
        <v>73</v>
      </c>
      <c r="C173" s="301">
        <v>4902525</v>
      </c>
      <c r="D173" s="80" t="s">
        <v>12</v>
      </c>
      <c r="E173" s="91" t="s">
        <v>324</v>
      </c>
      <c r="F173" s="301">
        <v>-400</v>
      </c>
      <c r="G173" s="318">
        <v>999880</v>
      </c>
      <c r="H173" s="319">
        <v>999880</v>
      </c>
      <c r="I173" s="270">
        <f>G173-H173</f>
        <v>0</v>
      </c>
      <c r="J173" s="270">
        <f>$F173*I173</f>
        <v>0</v>
      </c>
      <c r="K173" s="270">
        <f>J173/1000000</f>
        <v>0</v>
      </c>
      <c r="L173" s="318">
        <v>999433</v>
      </c>
      <c r="M173" s="319">
        <v>999433</v>
      </c>
      <c r="N173" s="270">
        <f>L173-M173</f>
        <v>0</v>
      </c>
      <c r="O173" s="270">
        <f>$F173*N173</f>
        <v>0</v>
      </c>
      <c r="P173" s="270">
        <f>O173/1000000</f>
        <v>0</v>
      </c>
      <c r="Q173" s="437"/>
    </row>
    <row r="174" spans="1:17" ht="18" customHeight="1">
      <c r="A174" s="301"/>
      <c r="B174" s="324" t="s">
        <v>431</v>
      </c>
      <c r="C174" s="301"/>
      <c r="D174" s="80"/>
      <c r="E174" s="91"/>
      <c r="F174" s="301"/>
      <c r="G174" s="318"/>
      <c r="H174" s="319"/>
      <c r="I174" s="270"/>
      <c r="J174" s="270"/>
      <c r="K174" s="270"/>
      <c r="L174" s="318"/>
      <c r="M174" s="319"/>
      <c r="N174" s="270"/>
      <c r="O174" s="270"/>
      <c r="P174" s="270"/>
      <c r="Q174" s="688"/>
    </row>
    <row r="175" spans="1:17" ht="18" customHeight="1">
      <c r="A175" s="301">
        <v>28</v>
      </c>
      <c r="B175" s="706" t="s">
        <v>430</v>
      </c>
      <c r="C175" s="301">
        <v>5295160</v>
      </c>
      <c r="D175" s="80" t="s">
        <v>12</v>
      </c>
      <c r="E175" s="91" t="s">
        <v>324</v>
      </c>
      <c r="F175" s="301">
        <v>-800</v>
      </c>
      <c r="G175" s="318">
        <v>996185</v>
      </c>
      <c r="H175" s="319">
        <v>996467</v>
      </c>
      <c r="I175" s="270">
        <f>G175-H175</f>
        <v>-282</v>
      </c>
      <c r="J175" s="270">
        <f>$F175*I175</f>
        <v>225600</v>
      </c>
      <c r="K175" s="270">
        <f>J175/1000000</f>
        <v>0.2256</v>
      </c>
      <c r="L175" s="318">
        <v>6137</v>
      </c>
      <c r="M175" s="319">
        <v>6137</v>
      </c>
      <c r="N175" s="270">
        <f>L175-M175</f>
        <v>0</v>
      </c>
      <c r="O175" s="270">
        <f>$F175*N175</f>
        <v>0</v>
      </c>
      <c r="P175" s="270">
        <f>O175/1000000</f>
        <v>0</v>
      </c>
      <c r="Q175" s="688"/>
    </row>
    <row r="176" spans="1:17" s="455" customFormat="1" ht="18">
      <c r="A176" s="342"/>
      <c r="B176" s="324" t="s">
        <v>432</v>
      </c>
      <c r="C176" s="292"/>
      <c r="D176" s="118"/>
      <c r="E176" s="91"/>
      <c r="F176" s="313"/>
      <c r="G176" s="318"/>
      <c r="H176" s="319"/>
      <c r="I176" s="301"/>
      <c r="J176" s="301"/>
      <c r="K176" s="301"/>
      <c r="L176" s="318"/>
      <c r="M176" s="319"/>
      <c r="N176" s="301"/>
      <c r="O176" s="301"/>
      <c r="P176" s="301"/>
      <c r="Q176" s="425"/>
    </row>
    <row r="177" spans="1:17" s="455" customFormat="1" ht="18">
      <c r="A177" s="342">
        <v>29</v>
      </c>
      <c r="B177" s="651" t="s">
        <v>438</v>
      </c>
      <c r="C177" s="292">
        <v>4864960</v>
      </c>
      <c r="D177" s="118" t="s">
        <v>12</v>
      </c>
      <c r="E177" s="91" t="s">
        <v>324</v>
      </c>
      <c r="F177" s="313">
        <v>-1000</v>
      </c>
      <c r="G177" s="318">
        <v>988387</v>
      </c>
      <c r="H177" s="319">
        <v>988418</v>
      </c>
      <c r="I177" s="319">
        <f>G177-H177</f>
        <v>-31</v>
      </c>
      <c r="J177" s="319">
        <f>$F177*I177</f>
        <v>31000</v>
      </c>
      <c r="K177" s="319">
        <f>J177/1000000</f>
        <v>0.031</v>
      </c>
      <c r="L177" s="318">
        <v>1976</v>
      </c>
      <c r="M177" s="319">
        <v>2019</v>
      </c>
      <c r="N177" s="319">
        <f>L177-M177</f>
        <v>-43</v>
      </c>
      <c r="O177" s="319">
        <f>$F177*N177</f>
        <v>43000</v>
      </c>
      <c r="P177" s="320">
        <f>O177/1000000</f>
        <v>0.043</v>
      </c>
      <c r="Q177" s="425"/>
    </row>
    <row r="178" spans="1:17" ht="18">
      <c r="A178" s="342">
        <v>30</v>
      </c>
      <c r="B178" s="651" t="s">
        <v>439</v>
      </c>
      <c r="C178" s="292">
        <v>5128441</v>
      </c>
      <c r="D178" s="118" t="s">
        <v>12</v>
      </c>
      <c r="E178" s="91" t="s">
        <v>324</v>
      </c>
      <c r="F178" s="503">
        <v>-750</v>
      </c>
      <c r="G178" s="318">
        <v>1453</v>
      </c>
      <c r="H178" s="319">
        <v>1419</v>
      </c>
      <c r="I178" s="319">
        <f>G178-H178</f>
        <v>34</v>
      </c>
      <c r="J178" s="319">
        <f>$F178*I178</f>
        <v>-25500</v>
      </c>
      <c r="K178" s="320">
        <f>J178/1000000</f>
        <v>-0.0255</v>
      </c>
      <c r="L178" s="318">
        <v>3313</v>
      </c>
      <c r="M178" s="319">
        <v>3313</v>
      </c>
      <c r="N178" s="319">
        <f>L178-M178</f>
        <v>0</v>
      </c>
      <c r="O178" s="319">
        <f>$F178*N178</f>
        <v>0</v>
      </c>
      <c r="P178" s="320">
        <f>O178/1000000</f>
        <v>0</v>
      </c>
      <c r="Q178" s="425"/>
    </row>
    <row r="179" spans="1:17" ht="18" customHeight="1" thickBot="1">
      <c r="A179" s="301"/>
      <c r="B179" s="302"/>
      <c r="C179" s="301"/>
      <c r="D179" s="80"/>
      <c r="E179" s="91"/>
      <c r="F179" s="301"/>
      <c r="G179" s="318"/>
      <c r="H179" s="319"/>
      <c r="I179" s="270"/>
      <c r="J179" s="270"/>
      <c r="K179" s="270"/>
      <c r="L179" s="318"/>
      <c r="M179" s="319"/>
      <c r="N179" s="270"/>
      <c r="O179" s="270"/>
      <c r="P179" s="270"/>
      <c r="Q179" s="688"/>
    </row>
    <row r="180" s="513" customFormat="1" ht="15" customHeight="1"/>
    <row r="182" spans="1:16" ht="20.25">
      <c r="A182" s="296" t="s">
        <v>291</v>
      </c>
      <c r="K182" s="551">
        <f>SUM(K134:K180)</f>
        <v>1.1780319999999997</v>
      </c>
      <c r="P182" s="551">
        <f>SUM(P134:P180)</f>
        <v>0.027400559999999994</v>
      </c>
    </row>
    <row r="183" spans="1:16" ht="12.75">
      <c r="A183" s="55"/>
      <c r="K183" s="503"/>
      <c r="P183" s="503"/>
    </row>
    <row r="184" spans="1:16" ht="12.75">
      <c r="A184" s="55"/>
      <c r="K184" s="503"/>
      <c r="P184" s="503"/>
    </row>
    <row r="185" spans="1:17" ht="18">
      <c r="A185" s="55"/>
      <c r="K185" s="503"/>
      <c r="P185" s="503"/>
      <c r="Q185" s="547" t="str">
        <f>NDPL!$Q$1</f>
        <v>APRIL-2021</v>
      </c>
    </row>
    <row r="186" spans="1:16" ht="12.75">
      <c r="A186" s="55"/>
      <c r="K186" s="503"/>
      <c r="P186" s="503"/>
    </row>
    <row r="187" spans="1:16" ht="12.75">
      <c r="A187" s="55"/>
      <c r="K187" s="503"/>
      <c r="P187" s="503"/>
    </row>
    <row r="188" spans="1:16" ht="12.75">
      <c r="A188" s="55"/>
      <c r="K188" s="503"/>
      <c r="P188" s="503"/>
    </row>
    <row r="189" spans="1:11" ht="13.5" thickBot="1">
      <c r="A189" s="2"/>
      <c r="B189" s="7"/>
      <c r="C189" s="7"/>
      <c r="D189" s="51"/>
      <c r="E189" s="51"/>
      <c r="F189" s="20"/>
      <c r="G189" s="20"/>
      <c r="H189" s="20"/>
      <c r="I189" s="20"/>
      <c r="J189" s="20"/>
      <c r="K189" s="52"/>
    </row>
    <row r="190" spans="1:17" ht="27.75">
      <c r="A190" s="383" t="s">
        <v>180</v>
      </c>
      <c r="B190" s="137"/>
      <c r="C190" s="133"/>
      <c r="D190" s="133"/>
      <c r="E190" s="133"/>
      <c r="F190" s="180"/>
      <c r="G190" s="180"/>
      <c r="H190" s="180"/>
      <c r="I190" s="180"/>
      <c r="J190" s="180"/>
      <c r="K190" s="181"/>
      <c r="L190" s="513"/>
      <c r="M190" s="513"/>
      <c r="N190" s="513"/>
      <c r="O190" s="513"/>
      <c r="P190" s="513"/>
      <c r="Q190" s="514"/>
    </row>
    <row r="191" spans="1:17" ht="24.75" customHeight="1">
      <c r="A191" s="382" t="s">
        <v>293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1">
        <f>K128</f>
        <v>-15.69529174</v>
      </c>
      <c r="L191" s="280"/>
      <c r="M191" s="280"/>
      <c r="N191" s="280"/>
      <c r="O191" s="280"/>
      <c r="P191" s="381">
        <f>P128</f>
        <v>-2.2008459000000005</v>
      </c>
      <c r="Q191" s="515"/>
    </row>
    <row r="192" spans="1:17" ht="24.75" customHeight="1">
      <c r="A192" s="382" t="s">
        <v>292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K182</f>
        <v>1.1780319999999997</v>
      </c>
      <c r="L192" s="280"/>
      <c r="M192" s="280"/>
      <c r="N192" s="280"/>
      <c r="O192" s="280"/>
      <c r="P192" s="381">
        <f>P182</f>
        <v>0.027400559999999994</v>
      </c>
      <c r="Q192" s="515"/>
    </row>
    <row r="193" spans="1:17" ht="24.75" customHeight="1">
      <c r="A193" s="382" t="s">
        <v>294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'ROHTAK ROAD'!K42</f>
        <v>-0.08966250000000002</v>
      </c>
      <c r="L193" s="280"/>
      <c r="M193" s="280"/>
      <c r="N193" s="280"/>
      <c r="O193" s="280"/>
      <c r="P193" s="381">
        <f>'ROHTAK ROAD'!P42</f>
        <v>0.0069225</v>
      </c>
      <c r="Q193" s="515"/>
    </row>
    <row r="194" spans="1:17" ht="24.75" customHeight="1">
      <c r="A194" s="382" t="s">
        <v>295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1">
        <f>-MES!K35</f>
        <v>-0.003225</v>
      </c>
      <c r="L194" s="280"/>
      <c r="M194" s="280"/>
      <c r="N194" s="280"/>
      <c r="O194" s="280"/>
      <c r="P194" s="381">
        <f>-MES!P35</f>
        <v>-0.0391875</v>
      </c>
      <c r="Q194" s="515"/>
    </row>
    <row r="195" spans="1:17" ht="29.25" customHeight="1" thickBot="1">
      <c r="A195" s="384" t="s">
        <v>181</v>
      </c>
      <c r="B195" s="182"/>
      <c r="C195" s="183"/>
      <c r="D195" s="183"/>
      <c r="E195" s="183"/>
      <c r="F195" s="183"/>
      <c r="G195" s="183"/>
      <c r="H195" s="183"/>
      <c r="I195" s="183"/>
      <c r="J195" s="183"/>
      <c r="K195" s="385">
        <f>SUM(K191:K194)</f>
        <v>-14.61014724</v>
      </c>
      <c r="L195" s="556"/>
      <c r="M195" s="556"/>
      <c r="N195" s="556"/>
      <c r="O195" s="556"/>
      <c r="P195" s="385">
        <f>SUM(P191:P194)</f>
        <v>-2.205710340000001</v>
      </c>
      <c r="Q195" s="517"/>
    </row>
    <row r="200" ht="13.5" thickBot="1"/>
    <row r="201" spans="1:17" ht="12.75">
      <c r="A201" s="518"/>
      <c r="B201" s="519"/>
      <c r="C201" s="519"/>
      <c r="D201" s="519"/>
      <c r="E201" s="519"/>
      <c r="F201" s="519"/>
      <c r="G201" s="519"/>
      <c r="H201" s="513"/>
      <c r="I201" s="513"/>
      <c r="J201" s="513"/>
      <c r="K201" s="513"/>
      <c r="L201" s="513"/>
      <c r="M201" s="513"/>
      <c r="N201" s="513"/>
      <c r="O201" s="513"/>
      <c r="P201" s="513"/>
      <c r="Q201" s="514"/>
    </row>
    <row r="202" spans="1:17" ht="26.25">
      <c r="A202" s="557" t="s">
        <v>305</v>
      </c>
      <c r="B202" s="521"/>
      <c r="C202" s="521"/>
      <c r="D202" s="521"/>
      <c r="E202" s="521"/>
      <c r="F202" s="521"/>
      <c r="G202" s="521"/>
      <c r="H202" s="455"/>
      <c r="I202" s="455"/>
      <c r="J202" s="455"/>
      <c r="K202" s="455"/>
      <c r="L202" s="455"/>
      <c r="M202" s="455"/>
      <c r="N202" s="455"/>
      <c r="O202" s="455"/>
      <c r="P202" s="455"/>
      <c r="Q202" s="515"/>
    </row>
    <row r="203" spans="1:17" ht="12.75">
      <c r="A203" s="522"/>
      <c r="B203" s="521"/>
      <c r="C203" s="521"/>
      <c r="D203" s="521"/>
      <c r="E203" s="521"/>
      <c r="F203" s="521"/>
      <c r="G203" s="521"/>
      <c r="H203" s="455"/>
      <c r="I203" s="455"/>
      <c r="J203" s="455"/>
      <c r="K203" s="455"/>
      <c r="L203" s="455"/>
      <c r="M203" s="455"/>
      <c r="N203" s="455"/>
      <c r="O203" s="455"/>
      <c r="P203" s="455"/>
      <c r="Q203" s="515"/>
    </row>
    <row r="204" spans="1:17" ht="15.75">
      <c r="A204" s="523"/>
      <c r="B204" s="524"/>
      <c r="C204" s="524"/>
      <c r="D204" s="524"/>
      <c r="E204" s="524"/>
      <c r="F204" s="524"/>
      <c r="G204" s="524"/>
      <c r="H204" s="455"/>
      <c r="I204" s="455"/>
      <c r="J204" s="455"/>
      <c r="K204" s="525" t="s">
        <v>317</v>
      </c>
      <c r="L204" s="455"/>
      <c r="M204" s="455"/>
      <c r="N204" s="455"/>
      <c r="O204" s="455"/>
      <c r="P204" s="525" t="s">
        <v>318</v>
      </c>
      <c r="Q204" s="515"/>
    </row>
    <row r="205" spans="1:17" ht="12.75">
      <c r="A205" s="526"/>
      <c r="B205" s="91"/>
      <c r="C205" s="91"/>
      <c r="D205" s="91"/>
      <c r="E205" s="91"/>
      <c r="F205" s="91"/>
      <c r="G205" s="91"/>
      <c r="H205" s="455"/>
      <c r="I205" s="455"/>
      <c r="J205" s="455"/>
      <c r="K205" s="455"/>
      <c r="L205" s="455"/>
      <c r="M205" s="455"/>
      <c r="N205" s="455"/>
      <c r="O205" s="455"/>
      <c r="P205" s="455"/>
      <c r="Q205" s="515"/>
    </row>
    <row r="206" spans="1:17" ht="12.75">
      <c r="A206" s="526"/>
      <c r="B206" s="91"/>
      <c r="C206" s="91"/>
      <c r="D206" s="91"/>
      <c r="E206" s="91"/>
      <c r="F206" s="91"/>
      <c r="G206" s="91"/>
      <c r="H206" s="455"/>
      <c r="I206" s="455"/>
      <c r="J206" s="455"/>
      <c r="K206" s="455"/>
      <c r="L206" s="455"/>
      <c r="M206" s="455"/>
      <c r="N206" s="455"/>
      <c r="O206" s="455"/>
      <c r="P206" s="455"/>
      <c r="Q206" s="515"/>
    </row>
    <row r="207" spans="1:17" ht="23.25">
      <c r="A207" s="558" t="s">
        <v>308</v>
      </c>
      <c r="B207" s="528"/>
      <c r="C207" s="528"/>
      <c r="D207" s="529"/>
      <c r="E207" s="529"/>
      <c r="F207" s="530"/>
      <c r="G207" s="529"/>
      <c r="H207" s="455"/>
      <c r="I207" s="455"/>
      <c r="J207" s="455"/>
      <c r="K207" s="559">
        <f>K195</f>
        <v>-14.61014724</v>
      </c>
      <c r="L207" s="560" t="s">
        <v>306</v>
      </c>
      <c r="M207" s="561"/>
      <c r="N207" s="561"/>
      <c r="O207" s="561"/>
      <c r="P207" s="559">
        <f>P195</f>
        <v>-2.205710340000001</v>
      </c>
      <c r="Q207" s="562" t="s">
        <v>306</v>
      </c>
    </row>
    <row r="208" spans="1:17" ht="23.25">
      <c r="A208" s="533"/>
      <c r="B208" s="534"/>
      <c r="C208" s="534"/>
      <c r="D208" s="521"/>
      <c r="E208" s="521"/>
      <c r="F208" s="535"/>
      <c r="G208" s="521"/>
      <c r="H208" s="455"/>
      <c r="I208" s="455"/>
      <c r="J208" s="455"/>
      <c r="K208" s="561"/>
      <c r="L208" s="563"/>
      <c r="M208" s="561"/>
      <c r="N208" s="561"/>
      <c r="O208" s="561"/>
      <c r="P208" s="561"/>
      <c r="Q208" s="564"/>
    </row>
    <row r="209" spans="1:17" ht="23.25">
      <c r="A209" s="565" t="s">
        <v>307</v>
      </c>
      <c r="B209" s="43"/>
      <c r="C209" s="43"/>
      <c r="D209" s="521"/>
      <c r="E209" s="521"/>
      <c r="F209" s="538"/>
      <c r="G209" s="529"/>
      <c r="H209" s="455"/>
      <c r="I209" s="455"/>
      <c r="J209" s="455"/>
      <c r="K209" s="561">
        <f>'STEPPED UP GENCO'!K41</f>
        <v>-9.71342855552316</v>
      </c>
      <c r="L209" s="560" t="s">
        <v>306</v>
      </c>
      <c r="M209" s="561"/>
      <c r="N209" s="561"/>
      <c r="O209" s="561"/>
      <c r="P209" s="559">
        <f>'STEPPED UP GENCO'!P41</f>
        <v>-0.06814897699999997</v>
      </c>
      <c r="Q209" s="562" t="s">
        <v>306</v>
      </c>
    </row>
    <row r="210" spans="1:17" ht="15">
      <c r="A210" s="539"/>
      <c r="B210" s="455"/>
      <c r="C210" s="455"/>
      <c r="D210" s="455"/>
      <c r="E210" s="455"/>
      <c r="F210" s="455"/>
      <c r="G210" s="455"/>
      <c r="H210" s="455"/>
      <c r="I210" s="455"/>
      <c r="J210" s="455"/>
      <c r="K210" s="455"/>
      <c r="L210" s="265"/>
      <c r="M210" s="455"/>
      <c r="N210" s="455"/>
      <c r="O210" s="455"/>
      <c r="P210" s="455"/>
      <c r="Q210" s="566"/>
    </row>
    <row r="211" spans="1:17" ht="15">
      <c r="A211" s="539"/>
      <c r="B211" s="455"/>
      <c r="C211" s="455"/>
      <c r="D211" s="455"/>
      <c r="E211" s="455"/>
      <c r="F211" s="455"/>
      <c r="G211" s="455"/>
      <c r="H211" s="455"/>
      <c r="I211" s="455"/>
      <c r="J211" s="455"/>
      <c r="K211" s="455"/>
      <c r="L211" s="265"/>
      <c r="M211" s="455"/>
      <c r="N211" s="455"/>
      <c r="O211" s="455"/>
      <c r="P211" s="455"/>
      <c r="Q211" s="566"/>
    </row>
    <row r="212" spans="1:17" ht="15">
      <c r="A212" s="539"/>
      <c r="B212" s="455"/>
      <c r="C212" s="455"/>
      <c r="D212" s="455"/>
      <c r="E212" s="455"/>
      <c r="F212" s="455"/>
      <c r="G212" s="455"/>
      <c r="H212" s="455"/>
      <c r="I212" s="455"/>
      <c r="J212" s="455"/>
      <c r="K212" s="455"/>
      <c r="L212" s="265"/>
      <c r="M212" s="455"/>
      <c r="N212" s="455"/>
      <c r="O212" s="455"/>
      <c r="P212" s="455"/>
      <c r="Q212" s="566"/>
    </row>
    <row r="213" spans="1:17" ht="23.25">
      <c r="A213" s="539"/>
      <c r="B213" s="455"/>
      <c r="C213" s="455"/>
      <c r="D213" s="455"/>
      <c r="E213" s="455"/>
      <c r="F213" s="455"/>
      <c r="G213" s="455"/>
      <c r="H213" s="528"/>
      <c r="I213" s="528"/>
      <c r="J213" s="567" t="s">
        <v>309</v>
      </c>
      <c r="K213" s="568">
        <f>SUM(K207:K212)</f>
        <v>-24.323575795523162</v>
      </c>
      <c r="L213" s="567" t="s">
        <v>306</v>
      </c>
      <c r="M213" s="561"/>
      <c r="N213" s="561"/>
      <c r="O213" s="561"/>
      <c r="P213" s="568">
        <f>SUM(P207:P212)</f>
        <v>-2.2738593170000008</v>
      </c>
      <c r="Q213" s="567" t="s">
        <v>306</v>
      </c>
    </row>
    <row r="214" spans="1:17" ht="13.5" thickBot="1">
      <c r="A214" s="540"/>
      <c r="B214" s="516"/>
      <c r="C214" s="516"/>
      <c r="D214" s="516"/>
      <c r="E214" s="516"/>
      <c r="F214" s="516"/>
      <c r="G214" s="516"/>
      <c r="H214" s="516"/>
      <c r="I214" s="516"/>
      <c r="J214" s="516"/>
      <c r="K214" s="516"/>
      <c r="L214" s="516"/>
      <c r="M214" s="516"/>
      <c r="N214" s="516"/>
      <c r="O214" s="516"/>
      <c r="P214" s="516"/>
      <c r="Q214" s="51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9" max="18" man="1"/>
    <brk id="18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1">
      <selection activeCell="P33" sqref="P33"/>
    </sheetView>
  </sheetViews>
  <sheetFormatPr defaultColWidth="9.140625" defaultRowHeight="12.75"/>
  <cols>
    <col min="1" max="1" width="5.140625" style="421" customWidth="1"/>
    <col min="2" max="2" width="20.8515625" style="421" customWidth="1"/>
    <col min="3" max="3" width="11.28125" style="421" customWidth="1"/>
    <col min="4" max="4" width="9.140625" style="421" customWidth="1"/>
    <col min="5" max="5" width="14.421875" style="421" customWidth="1"/>
    <col min="6" max="6" width="7.00390625" style="421" customWidth="1"/>
    <col min="7" max="7" width="11.421875" style="421" customWidth="1"/>
    <col min="8" max="8" width="13.00390625" style="421" customWidth="1"/>
    <col min="9" max="9" width="9.00390625" style="421" customWidth="1"/>
    <col min="10" max="10" width="12.28125" style="421" customWidth="1"/>
    <col min="11" max="12" width="12.8515625" style="421" customWidth="1"/>
    <col min="13" max="13" width="13.28125" style="421" customWidth="1"/>
    <col min="14" max="14" width="11.421875" style="421" customWidth="1"/>
    <col min="15" max="15" width="13.140625" style="421" customWidth="1"/>
    <col min="16" max="16" width="14.7109375" style="421" customWidth="1"/>
    <col min="17" max="17" width="15.00390625" style="421" customWidth="1"/>
    <col min="18" max="18" width="0.13671875" style="421" customWidth="1"/>
    <col min="19" max="19" width="1.57421875" style="421" hidden="1" customWidth="1"/>
    <col min="20" max="20" width="9.140625" style="421" hidden="1" customWidth="1"/>
    <col min="21" max="21" width="4.28125" style="421" hidden="1" customWidth="1"/>
    <col min="22" max="22" width="4.00390625" style="421" hidden="1" customWidth="1"/>
    <col min="23" max="23" width="3.8515625" style="421" hidden="1" customWidth="1"/>
    <col min="24" max="16384" width="9.140625" style="421" customWidth="1"/>
  </cols>
  <sheetData>
    <row r="1" spans="1:17" ht="26.25">
      <c r="A1" s="1" t="s">
        <v>217</v>
      </c>
      <c r="Q1" s="467" t="str">
        <f>NDPL!Q1</f>
        <v>APRIL-2021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5"/>
      <c r="H4" s="455"/>
      <c r="I4" s="44" t="s">
        <v>373</v>
      </c>
      <c r="J4" s="455"/>
      <c r="K4" s="455"/>
      <c r="L4" s="455"/>
      <c r="M4" s="455"/>
      <c r="N4" s="44" t="s">
        <v>374</v>
      </c>
      <c r="O4" s="455"/>
      <c r="P4" s="455"/>
    </row>
    <row r="5" spans="1:17" ht="62.25" customHeight="1" thickBot="1" thickTop="1">
      <c r="A5" s="473" t="s">
        <v>8</v>
      </c>
      <c r="B5" s="474" t="s">
        <v>9</v>
      </c>
      <c r="C5" s="475" t="s">
        <v>1</v>
      </c>
      <c r="D5" s="475" t="s">
        <v>2</v>
      </c>
      <c r="E5" s="475" t="s">
        <v>3</v>
      </c>
      <c r="F5" s="475" t="s">
        <v>10</v>
      </c>
      <c r="G5" s="473" t="str">
        <f>NDPL!G5</f>
        <v>FINAL READING 30/04/2021</v>
      </c>
      <c r="H5" s="475" t="str">
        <f>NDPL!H5</f>
        <v>INTIAL READING 01/04/2021</v>
      </c>
      <c r="I5" s="475" t="s">
        <v>4</v>
      </c>
      <c r="J5" s="475" t="s">
        <v>5</v>
      </c>
      <c r="K5" s="475" t="s">
        <v>6</v>
      </c>
      <c r="L5" s="473" t="str">
        <f>NDPL!G5</f>
        <v>FINAL READING 30/04/2021</v>
      </c>
      <c r="M5" s="475" t="str">
        <f>NDPL!H5</f>
        <v>INTIAL READING 01/04/2021</v>
      </c>
      <c r="N5" s="475" t="s">
        <v>4</v>
      </c>
      <c r="O5" s="475" t="s">
        <v>5</v>
      </c>
      <c r="P5" s="475" t="s">
        <v>6</v>
      </c>
      <c r="Q5" s="476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69"/>
      <c r="I7" s="570"/>
      <c r="J7" s="570"/>
      <c r="K7" s="570"/>
      <c r="L7" s="571"/>
      <c r="M7" s="569"/>
      <c r="N7" s="569"/>
      <c r="O7" s="569"/>
      <c r="P7" s="569"/>
      <c r="Q7" s="502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2"/>
      <c r="I8" s="398"/>
      <c r="J8" s="398"/>
      <c r="K8" s="398"/>
      <c r="L8" s="573"/>
      <c r="M8" s="572"/>
      <c r="N8" s="374"/>
      <c r="O8" s="374"/>
      <c r="P8" s="374"/>
      <c r="Q8" s="425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2371</v>
      </c>
      <c r="H9" s="319">
        <v>2453</v>
      </c>
      <c r="I9" s="301">
        <f>G9-H9</f>
        <v>-82</v>
      </c>
      <c r="J9" s="301">
        <f>$F9*I9</f>
        <v>-21866.940000000002</v>
      </c>
      <c r="K9" s="301">
        <f>J9/1000000</f>
        <v>-0.02186694</v>
      </c>
      <c r="L9" s="318">
        <v>2222</v>
      </c>
      <c r="M9" s="319">
        <v>2221</v>
      </c>
      <c r="N9" s="301">
        <f>L9-M9</f>
        <v>1</v>
      </c>
      <c r="O9" s="301">
        <f>$F9*N9</f>
        <v>266.67</v>
      </c>
      <c r="P9" s="301">
        <f>O9/1000000</f>
        <v>0.00026667</v>
      </c>
      <c r="Q9" s="451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112447</v>
      </c>
      <c r="H10" s="319">
        <v>112450</v>
      </c>
      <c r="I10" s="398">
        <f aca="true" t="shared" si="0" ref="I10:I18">G10-H10</f>
        <v>-3</v>
      </c>
      <c r="J10" s="398">
        <f aca="true" t="shared" si="1" ref="J10:J17">$F10*I10</f>
        <v>-300</v>
      </c>
      <c r="K10" s="398">
        <f aca="true" t="shared" si="2" ref="K10:K17">J10/1000000</f>
        <v>-0.0003</v>
      </c>
      <c r="L10" s="318">
        <v>152455</v>
      </c>
      <c r="M10" s="319">
        <v>152456</v>
      </c>
      <c r="N10" s="395">
        <f aca="true" t="shared" si="3" ref="N10:N18">L10-M10</f>
        <v>-1</v>
      </c>
      <c r="O10" s="395">
        <f aca="true" t="shared" si="4" ref="O10:O17">$F10*N10</f>
        <v>-100</v>
      </c>
      <c r="P10" s="395">
        <f aca="true" t="shared" si="5" ref="P10:P17">O10/1000000</f>
        <v>-0.0001</v>
      </c>
      <c r="Q10" s="425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984099</v>
      </c>
      <c r="H11" s="319">
        <v>984464</v>
      </c>
      <c r="I11" s="398">
        <f t="shared" si="0"/>
        <v>-365</v>
      </c>
      <c r="J11" s="398">
        <f t="shared" si="1"/>
        <v>-73000</v>
      </c>
      <c r="K11" s="398">
        <f t="shared" si="2"/>
        <v>-0.073</v>
      </c>
      <c r="L11" s="318">
        <v>999329</v>
      </c>
      <c r="M11" s="319">
        <v>999329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76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729</v>
      </c>
      <c r="H12" s="319">
        <v>673</v>
      </c>
      <c r="I12" s="398">
        <f>G12-H12</f>
        <v>56</v>
      </c>
      <c r="J12" s="398">
        <f>$F12*I12</f>
        <v>56000</v>
      </c>
      <c r="K12" s="398">
        <f>J12/1000000</f>
        <v>0.056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49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2463</v>
      </c>
      <c r="H13" s="319">
        <v>2423</v>
      </c>
      <c r="I13" s="398">
        <f t="shared" si="0"/>
        <v>40</v>
      </c>
      <c r="J13" s="398">
        <f>$F13*I13</f>
        <v>32000</v>
      </c>
      <c r="K13" s="398">
        <f>J13/1000000</f>
        <v>0.032</v>
      </c>
      <c r="L13" s="318">
        <v>2661</v>
      </c>
      <c r="M13" s="319">
        <v>2661</v>
      </c>
      <c r="N13" s="395">
        <f t="shared" si="3"/>
        <v>0</v>
      </c>
      <c r="O13" s="395">
        <f>$F13*N13</f>
        <v>0</v>
      </c>
      <c r="P13" s="395">
        <f>O13/1000000</f>
        <v>0</v>
      </c>
      <c r="Q13" s="740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3315</v>
      </c>
      <c r="H14" s="319">
        <v>3415</v>
      </c>
      <c r="I14" s="398">
        <f t="shared" si="0"/>
        <v>-100</v>
      </c>
      <c r="J14" s="398">
        <f t="shared" si="1"/>
        <v>-80000</v>
      </c>
      <c r="K14" s="398">
        <f t="shared" si="2"/>
        <v>-0.08</v>
      </c>
      <c r="L14" s="318">
        <v>1325</v>
      </c>
      <c r="M14" s="319">
        <v>1325</v>
      </c>
      <c r="N14" s="395">
        <f t="shared" si="3"/>
        <v>0</v>
      </c>
      <c r="O14" s="395">
        <f t="shared" si="4"/>
        <v>0</v>
      </c>
      <c r="P14" s="395">
        <f t="shared" si="5"/>
        <v>0</v>
      </c>
      <c r="Q14" s="451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985377</v>
      </c>
      <c r="H15" s="319">
        <v>985957</v>
      </c>
      <c r="I15" s="398">
        <f t="shared" si="0"/>
        <v>-580</v>
      </c>
      <c r="J15" s="398">
        <f>$F15*I15</f>
        <v>-464000</v>
      </c>
      <c r="K15" s="398">
        <f>J15/1000000</f>
        <v>-0.464</v>
      </c>
      <c r="L15" s="318">
        <v>998685</v>
      </c>
      <c r="M15" s="319">
        <v>998688</v>
      </c>
      <c r="N15" s="395">
        <f t="shared" si="3"/>
        <v>-3</v>
      </c>
      <c r="O15" s="395">
        <f>$F15*N15</f>
        <v>-2400</v>
      </c>
      <c r="P15" s="395">
        <f>O15/1000000</f>
        <v>-0.0024</v>
      </c>
      <c r="Q15" s="425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953477</v>
      </c>
      <c r="H16" s="319">
        <v>953789</v>
      </c>
      <c r="I16" s="398">
        <f t="shared" si="0"/>
        <v>-312</v>
      </c>
      <c r="J16" s="398">
        <f t="shared" si="1"/>
        <v>-249600</v>
      </c>
      <c r="K16" s="398">
        <f t="shared" si="2"/>
        <v>-0.2496</v>
      </c>
      <c r="L16" s="318">
        <v>979832</v>
      </c>
      <c r="M16" s="319">
        <v>979887</v>
      </c>
      <c r="N16" s="395">
        <f t="shared" si="3"/>
        <v>-55</v>
      </c>
      <c r="O16" s="395">
        <f t="shared" si="4"/>
        <v>-44000</v>
      </c>
      <c r="P16" s="395">
        <f t="shared" si="5"/>
        <v>-0.044</v>
      </c>
      <c r="Q16" s="425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956088</v>
      </c>
      <c r="H17" s="319">
        <v>957045</v>
      </c>
      <c r="I17" s="398">
        <f t="shared" si="0"/>
        <v>-957</v>
      </c>
      <c r="J17" s="398">
        <f t="shared" si="1"/>
        <v>-765600</v>
      </c>
      <c r="K17" s="398">
        <f t="shared" si="2"/>
        <v>-0.7656</v>
      </c>
      <c r="L17" s="318">
        <v>989748</v>
      </c>
      <c r="M17" s="319">
        <v>989754</v>
      </c>
      <c r="N17" s="395">
        <f t="shared" si="3"/>
        <v>-6</v>
      </c>
      <c r="O17" s="395">
        <f t="shared" si="4"/>
        <v>-4800</v>
      </c>
      <c r="P17" s="395">
        <f t="shared" si="5"/>
        <v>-0.0048</v>
      </c>
      <c r="Q17" s="452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994687</v>
      </c>
      <c r="H18" s="319">
        <v>994918</v>
      </c>
      <c r="I18" s="264">
        <f t="shared" si="0"/>
        <v>-231</v>
      </c>
      <c r="J18" s="264">
        <f>$F18*I18</f>
        <v>-462000</v>
      </c>
      <c r="K18" s="264">
        <f>J18/1000000</f>
        <v>-0.462</v>
      </c>
      <c r="L18" s="318">
        <v>999537</v>
      </c>
      <c r="M18" s="319">
        <v>999538</v>
      </c>
      <c r="N18" s="319">
        <f t="shared" si="3"/>
        <v>-1</v>
      </c>
      <c r="O18" s="319">
        <f>$F18*N18</f>
        <v>-2000</v>
      </c>
      <c r="P18" s="319">
        <f>O18/1000000</f>
        <v>-0.002</v>
      </c>
      <c r="Q18" s="452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5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958827</v>
      </c>
      <c r="H20" s="319">
        <v>959402</v>
      </c>
      <c r="I20" s="398">
        <f aca="true" t="shared" si="6" ref="I20:I25">G20-H20</f>
        <v>-575</v>
      </c>
      <c r="J20" s="398">
        <f aca="true" t="shared" si="7" ref="J20:J25">$F20*I20</f>
        <v>-28750</v>
      </c>
      <c r="K20" s="398">
        <f aca="true" t="shared" si="8" ref="K20:K25">J20/1000000</f>
        <v>-0.02875</v>
      </c>
      <c r="L20" s="318">
        <v>19039</v>
      </c>
      <c r="M20" s="319">
        <v>19156</v>
      </c>
      <c r="N20" s="395">
        <f aca="true" t="shared" si="9" ref="N20:N25">L20-M20</f>
        <v>-117</v>
      </c>
      <c r="O20" s="395">
        <f aca="true" t="shared" si="10" ref="O20:O25">$F20*N20</f>
        <v>-5850</v>
      </c>
      <c r="P20" s="395">
        <f aca="true" t="shared" si="11" ref="P20:P25">O20/1000000</f>
        <v>-0.00585</v>
      </c>
      <c r="Q20" s="425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971328</v>
      </c>
      <c r="H21" s="319">
        <v>972128</v>
      </c>
      <c r="I21" s="438">
        <f t="shared" si="6"/>
        <v>-800</v>
      </c>
      <c r="J21" s="438">
        <f t="shared" si="7"/>
        <v>-60000</v>
      </c>
      <c r="K21" s="438">
        <f t="shared" si="8"/>
        <v>-0.06</v>
      </c>
      <c r="L21" s="318">
        <v>22424</v>
      </c>
      <c r="M21" s="319">
        <v>22460</v>
      </c>
      <c r="N21" s="264">
        <f t="shared" si="9"/>
        <v>-36</v>
      </c>
      <c r="O21" s="264">
        <f t="shared" si="10"/>
        <v>-2700</v>
      </c>
      <c r="P21" s="264">
        <f t="shared" si="11"/>
        <v>-0.0027</v>
      </c>
      <c r="Q21" s="425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998049</v>
      </c>
      <c r="H22" s="319">
        <v>998091</v>
      </c>
      <c r="I22" s="398">
        <f t="shared" si="6"/>
        <v>-42</v>
      </c>
      <c r="J22" s="398">
        <f t="shared" si="7"/>
        <v>-21000</v>
      </c>
      <c r="K22" s="398">
        <f t="shared" si="8"/>
        <v>-0.021</v>
      </c>
      <c r="L22" s="318">
        <v>5395</v>
      </c>
      <c r="M22" s="319">
        <v>5403</v>
      </c>
      <c r="N22" s="395">
        <f t="shared" si="9"/>
        <v>-8</v>
      </c>
      <c r="O22" s="395">
        <f t="shared" si="10"/>
        <v>-4000</v>
      </c>
      <c r="P22" s="395">
        <f t="shared" si="11"/>
        <v>-0.004</v>
      </c>
      <c r="Q22" s="425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996188</v>
      </c>
      <c r="H23" s="319">
        <v>996193</v>
      </c>
      <c r="I23" s="398">
        <f t="shared" si="6"/>
        <v>-5</v>
      </c>
      <c r="J23" s="398">
        <f t="shared" si="7"/>
        <v>-1875</v>
      </c>
      <c r="K23" s="398">
        <f t="shared" si="8"/>
        <v>-0.001875</v>
      </c>
      <c r="L23" s="318">
        <v>7251</v>
      </c>
      <c r="M23" s="319">
        <v>7237</v>
      </c>
      <c r="N23" s="395">
        <f t="shared" si="9"/>
        <v>14</v>
      </c>
      <c r="O23" s="395">
        <f t="shared" si="10"/>
        <v>5250</v>
      </c>
      <c r="P23" s="395">
        <f t="shared" si="11"/>
        <v>0.00525</v>
      </c>
      <c r="Q23" s="425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982850</v>
      </c>
      <c r="H24" s="319">
        <v>982852</v>
      </c>
      <c r="I24" s="398">
        <f>G24-H24</f>
        <v>-2</v>
      </c>
      <c r="J24" s="398">
        <f>$F24*I24</f>
        <v>-200</v>
      </c>
      <c r="K24" s="398">
        <f>J24/1000000</f>
        <v>-0.0002</v>
      </c>
      <c r="L24" s="318">
        <v>998673</v>
      </c>
      <c r="M24" s="319">
        <v>998731</v>
      </c>
      <c r="N24" s="395">
        <f>L24-M24</f>
        <v>-58</v>
      </c>
      <c r="O24" s="395">
        <f>$F24*N24</f>
        <v>-5800</v>
      </c>
      <c r="P24" s="395">
        <f>O24/1000000</f>
        <v>-0.0058</v>
      </c>
      <c r="Q24" s="425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10890</v>
      </c>
      <c r="H25" s="319">
        <v>10732</v>
      </c>
      <c r="I25" s="398">
        <f t="shared" si="6"/>
        <v>158</v>
      </c>
      <c r="J25" s="398">
        <f t="shared" si="7"/>
        <v>11850</v>
      </c>
      <c r="K25" s="398">
        <f t="shared" si="8"/>
        <v>0.01185</v>
      </c>
      <c r="L25" s="318">
        <v>40659</v>
      </c>
      <c r="M25" s="319">
        <v>40640</v>
      </c>
      <c r="N25" s="395">
        <f t="shared" si="9"/>
        <v>19</v>
      </c>
      <c r="O25" s="395">
        <f t="shared" si="10"/>
        <v>1425</v>
      </c>
      <c r="P25" s="395">
        <f t="shared" si="11"/>
        <v>0.001425</v>
      </c>
      <c r="Q25" s="425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5069</v>
      </c>
      <c r="H26" s="319">
        <v>5488</v>
      </c>
      <c r="I26" s="398">
        <f>G26-H26</f>
        <v>-419</v>
      </c>
      <c r="J26" s="398">
        <f>$F26*I26</f>
        <v>-41900</v>
      </c>
      <c r="K26" s="398">
        <f>J26/1000000</f>
        <v>-0.0419</v>
      </c>
      <c r="L26" s="318">
        <v>1936</v>
      </c>
      <c r="M26" s="319">
        <v>1958</v>
      </c>
      <c r="N26" s="395">
        <f>L26-M26</f>
        <v>-22</v>
      </c>
      <c r="O26" s="395">
        <f>$F26*N26</f>
        <v>-2200</v>
      </c>
      <c r="P26" s="395">
        <f>O26/1000000</f>
        <v>-0.0022</v>
      </c>
      <c r="Q26" s="452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5"/>
    </row>
    <row r="28" spans="1:17" ht="18" customHeight="1">
      <c r="A28" s="152">
        <v>19</v>
      </c>
      <c r="B28" s="153" t="s">
        <v>191</v>
      </c>
      <c r="C28" s="154">
        <v>4865043</v>
      </c>
      <c r="D28" s="158" t="s">
        <v>12</v>
      </c>
      <c r="E28" s="246" t="s">
        <v>324</v>
      </c>
      <c r="F28" s="159">
        <v>1000</v>
      </c>
      <c r="G28" s="318">
        <v>994637</v>
      </c>
      <c r="H28" s="319">
        <v>994637</v>
      </c>
      <c r="I28" s="398">
        <f>G28-H28</f>
        <v>0</v>
      </c>
      <c r="J28" s="398">
        <f>$F28*I28</f>
        <v>0</v>
      </c>
      <c r="K28" s="398">
        <f>J28/1000000</f>
        <v>0</v>
      </c>
      <c r="L28" s="318">
        <v>30330</v>
      </c>
      <c r="M28" s="319">
        <v>30330</v>
      </c>
      <c r="N28" s="395">
        <f>L28-M28</f>
        <v>0</v>
      </c>
      <c r="O28" s="395">
        <v>0</v>
      </c>
      <c r="P28" s="395">
        <v>0</v>
      </c>
      <c r="Q28" s="425" t="s">
        <v>484</v>
      </c>
    </row>
    <row r="29" spans="1:17" ht="18" customHeight="1">
      <c r="A29" s="152"/>
      <c r="B29" s="153"/>
      <c r="C29" s="154">
        <v>4864996</v>
      </c>
      <c r="D29" s="158" t="s">
        <v>12</v>
      </c>
      <c r="E29" s="246" t="s">
        <v>324</v>
      </c>
      <c r="F29" s="159">
        <v>1000</v>
      </c>
      <c r="G29" s="318">
        <v>999971</v>
      </c>
      <c r="H29" s="319">
        <v>1000000</v>
      </c>
      <c r="I29" s="398">
        <f>G29-H29</f>
        <v>-29</v>
      </c>
      <c r="J29" s="398">
        <f>$F29*I29</f>
        <v>-29000</v>
      </c>
      <c r="K29" s="398">
        <f>J29/1000000</f>
        <v>-0.029</v>
      </c>
      <c r="L29" s="318">
        <v>999967</v>
      </c>
      <c r="M29" s="319">
        <v>1000000</v>
      </c>
      <c r="N29" s="395">
        <f>L29-M29</f>
        <v>-33</v>
      </c>
      <c r="O29" s="395">
        <f>$F29*N29</f>
        <v>-33000</v>
      </c>
      <c r="P29" s="395">
        <f>O29/1000000</f>
        <v>-0.033</v>
      </c>
      <c r="Q29" s="425" t="s">
        <v>478</v>
      </c>
    </row>
    <row r="30" spans="1:17" ht="18" customHeight="1">
      <c r="A30" s="152">
        <v>20</v>
      </c>
      <c r="B30" s="153" t="s">
        <v>192</v>
      </c>
      <c r="C30" s="154">
        <v>4865000</v>
      </c>
      <c r="D30" s="158" t="s">
        <v>12</v>
      </c>
      <c r="E30" s="246" t="s">
        <v>324</v>
      </c>
      <c r="F30" s="159">
        <v>1000</v>
      </c>
      <c r="G30" s="318">
        <v>992272</v>
      </c>
      <c r="H30" s="319">
        <v>992435</v>
      </c>
      <c r="I30" s="398">
        <f>G30-H30</f>
        <v>-163</v>
      </c>
      <c r="J30" s="398">
        <f>$F30*I30</f>
        <v>-163000</v>
      </c>
      <c r="K30" s="398">
        <f>J30/1000000</f>
        <v>-0.163</v>
      </c>
      <c r="L30" s="318">
        <v>2091</v>
      </c>
      <c r="M30" s="319">
        <v>2162</v>
      </c>
      <c r="N30" s="395">
        <f>L30-M30</f>
        <v>-71</v>
      </c>
      <c r="O30" s="395">
        <f>$F30*N30</f>
        <v>-71000</v>
      </c>
      <c r="P30" s="395">
        <f>O30/1000000</f>
        <v>-0.071</v>
      </c>
      <c r="Q30" s="730"/>
    </row>
    <row r="31" spans="1:17" ht="18" customHeight="1">
      <c r="A31" s="152">
        <v>21</v>
      </c>
      <c r="B31" s="153" t="s">
        <v>193</v>
      </c>
      <c r="C31" s="154">
        <v>4865039</v>
      </c>
      <c r="D31" s="158" t="s">
        <v>12</v>
      </c>
      <c r="E31" s="246" t="s">
        <v>324</v>
      </c>
      <c r="F31" s="159">
        <v>1000</v>
      </c>
      <c r="G31" s="318">
        <v>984458</v>
      </c>
      <c r="H31" s="319">
        <v>984480</v>
      </c>
      <c r="I31" s="398">
        <f>G31-H31</f>
        <v>-22</v>
      </c>
      <c r="J31" s="398">
        <f>$F31*I31</f>
        <v>-22000</v>
      </c>
      <c r="K31" s="398">
        <f>J31/1000000</f>
        <v>-0.022</v>
      </c>
      <c r="L31" s="318">
        <v>145004</v>
      </c>
      <c r="M31" s="319">
        <v>145067</v>
      </c>
      <c r="N31" s="395">
        <f>L31-M31</f>
        <v>-63</v>
      </c>
      <c r="O31" s="395">
        <f>$F31*N31</f>
        <v>-63000</v>
      </c>
      <c r="P31" s="395">
        <f>O31/1000000</f>
        <v>-0.063</v>
      </c>
      <c r="Q31" s="425"/>
    </row>
    <row r="32" spans="1:17" ht="18" customHeight="1">
      <c r="A32" s="152">
        <v>22</v>
      </c>
      <c r="B32" s="156" t="s">
        <v>194</v>
      </c>
      <c r="C32" s="154">
        <v>4864885</v>
      </c>
      <c r="D32" s="158" t="s">
        <v>12</v>
      </c>
      <c r="E32" s="246" t="s">
        <v>324</v>
      </c>
      <c r="F32" s="159">
        <v>2500</v>
      </c>
      <c r="G32" s="318">
        <v>998378</v>
      </c>
      <c r="H32" s="319">
        <v>998431</v>
      </c>
      <c r="I32" s="438">
        <f>G32-H32</f>
        <v>-53</v>
      </c>
      <c r="J32" s="438">
        <f>$F32*I32</f>
        <v>-132500</v>
      </c>
      <c r="K32" s="438">
        <f>J32/1000000</f>
        <v>-0.1325</v>
      </c>
      <c r="L32" s="318">
        <v>280</v>
      </c>
      <c r="M32" s="319">
        <v>303</v>
      </c>
      <c r="N32" s="264">
        <f>L32-M32</f>
        <v>-23</v>
      </c>
      <c r="O32" s="264">
        <f>$F32*N32</f>
        <v>-57500</v>
      </c>
      <c r="P32" s="264">
        <f>O32/1000000</f>
        <v>-0.0575</v>
      </c>
      <c r="Q32" s="425"/>
    </row>
    <row r="33" spans="1:17" ht="18" customHeight="1">
      <c r="A33" s="152"/>
      <c r="B33" s="161"/>
      <c r="C33" s="154"/>
      <c r="D33" s="158"/>
      <c r="E33" s="246"/>
      <c r="F33" s="159"/>
      <c r="G33" s="318"/>
      <c r="H33" s="319"/>
      <c r="I33" s="398"/>
      <c r="J33" s="398"/>
      <c r="K33" s="574">
        <f>SUM(K28:K32)</f>
        <v>-0.34650000000000003</v>
      </c>
      <c r="L33" s="318"/>
      <c r="M33" s="319"/>
      <c r="N33" s="395"/>
      <c r="O33" s="395"/>
      <c r="P33" s="575">
        <f>SUM(P28:P32)</f>
        <v>-0.22449999999999998</v>
      </c>
      <c r="Q33" s="425"/>
    </row>
    <row r="34" spans="1:17" ht="18" customHeight="1">
      <c r="A34" s="152"/>
      <c r="B34" s="160" t="s">
        <v>111</v>
      </c>
      <c r="C34" s="154"/>
      <c r="D34" s="155"/>
      <c r="E34" s="246"/>
      <c r="F34" s="159"/>
      <c r="G34" s="318"/>
      <c r="H34" s="319"/>
      <c r="I34" s="398"/>
      <c r="J34" s="398"/>
      <c r="K34" s="398"/>
      <c r="L34" s="318"/>
      <c r="M34" s="319"/>
      <c r="N34" s="395"/>
      <c r="O34" s="395"/>
      <c r="P34" s="395"/>
      <c r="Q34" s="425"/>
    </row>
    <row r="35" spans="1:17" ht="18" customHeight="1">
      <c r="A35" s="152">
        <v>23</v>
      </c>
      <c r="B35" s="649" t="s">
        <v>376</v>
      </c>
      <c r="C35" s="154">
        <v>4864955</v>
      </c>
      <c r="D35" s="153" t="s">
        <v>12</v>
      </c>
      <c r="E35" s="153" t="s">
        <v>324</v>
      </c>
      <c r="F35" s="159">
        <v>1000</v>
      </c>
      <c r="G35" s="318">
        <v>993061</v>
      </c>
      <c r="H35" s="319">
        <v>993286</v>
      </c>
      <c r="I35" s="398">
        <f>G35-H35</f>
        <v>-225</v>
      </c>
      <c r="J35" s="398">
        <f>$F35*I35</f>
        <v>-225000</v>
      </c>
      <c r="K35" s="398">
        <f>J35/1000000</f>
        <v>-0.225</v>
      </c>
      <c r="L35" s="318">
        <v>2251</v>
      </c>
      <c r="M35" s="319">
        <v>2251</v>
      </c>
      <c r="N35" s="395">
        <f>L35-M35</f>
        <v>0</v>
      </c>
      <c r="O35" s="395">
        <f>$F35*N35</f>
        <v>0</v>
      </c>
      <c r="P35" s="395">
        <f>O35/1000000</f>
        <v>0</v>
      </c>
      <c r="Q35" s="647"/>
    </row>
    <row r="36" spans="1:17" ht="18">
      <c r="A36" s="152">
        <v>24</v>
      </c>
      <c r="B36" s="153" t="s">
        <v>171</v>
      </c>
      <c r="C36" s="154">
        <v>4864820</v>
      </c>
      <c r="D36" s="158" t="s">
        <v>12</v>
      </c>
      <c r="E36" s="246" t="s">
        <v>324</v>
      </c>
      <c r="F36" s="159">
        <v>160</v>
      </c>
      <c r="G36" s="318">
        <v>6729</v>
      </c>
      <c r="H36" s="319">
        <v>6778</v>
      </c>
      <c r="I36" s="398">
        <f>G36-H36</f>
        <v>-49</v>
      </c>
      <c r="J36" s="398">
        <f>$F36*I36</f>
        <v>-7840</v>
      </c>
      <c r="K36" s="398">
        <f>J36/1000000</f>
        <v>-0.00784</v>
      </c>
      <c r="L36" s="318">
        <v>29879</v>
      </c>
      <c r="M36" s="319">
        <v>29879</v>
      </c>
      <c r="N36" s="395">
        <f>L36-M36</f>
        <v>0</v>
      </c>
      <c r="O36" s="395">
        <f>$F36*N36</f>
        <v>0</v>
      </c>
      <c r="P36" s="395">
        <f>O36/1000000</f>
        <v>0</v>
      </c>
      <c r="Q36" s="422"/>
    </row>
    <row r="37" spans="1:17" ht="18" customHeight="1">
      <c r="A37" s="152">
        <v>25</v>
      </c>
      <c r="B37" s="156" t="s">
        <v>172</v>
      </c>
      <c r="C37" s="154">
        <v>4864811</v>
      </c>
      <c r="D37" s="158" t="s">
        <v>12</v>
      </c>
      <c r="E37" s="246" t="s">
        <v>324</v>
      </c>
      <c r="F37" s="159">
        <v>200</v>
      </c>
      <c r="G37" s="318">
        <v>3573</v>
      </c>
      <c r="H37" s="319">
        <v>3574</v>
      </c>
      <c r="I37" s="398">
        <f>G37-H37</f>
        <v>-1</v>
      </c>
      <c r="J37" s="398">
        <f>$F37*I37</f>
        <v>-200</v>
      </c>
      <c r="K37" s="398">
        <f>J37/1000000</f>
        <v>-0.0002</v>
      </c>
      <c r="L37" s="318">
        <v>8226</v>
      </c>
      <c r="M37" s="319">
        <v>8228</v>
      </c>
      <c r="N37" s="395">
        <f>L37-M37</f>
        <v>-2</v>
      </c>
      <c r="O37" s="395">
        <f>$F37*N37</f>
        <v>-400</v>
      </c>
      <c r="P37" s="395">
        <f>O37/1000000</f>
        <v>-0.0004</v>
      </c>
      <c r="Q37" s="432"/>
    </row>
    <row r="38" spans="1:17" ht="18" customHeight="1">
      <c r="A38" s="152">
        <v>26</v>
      </c>
      <c r="B38" s="156" t="s">
        <v>384</v>
      </c>
      <c r="C38" s="154">
        <v>4864961</v>
      </c>
      <c r="D38" s="158" t="s">
        <v>12</v>
      </c>
      <c r="E38" s="246" t="s">
        <v>324</v>
      </c>
      <c r="F38" s="159">
        <v>1000</v>
      </c>
      <c r="G38" s="318">
        <v>977958</v>
      </c>
      <c r="H38" s="319">
        <v>978608</v>
      </c>
      <c r="I38" s="438">
        <f>G38-H38</f>
        <v>-650</v>
      </c>
      <c r="J38" s="438">
        <f>$F38*I38</f>
        <v>-650000</v>
      </c>
      <c r="K38" s="438">
        <f>J38/1000000</f>
        <v>-0.65</v>
      </c>
      <c r="L38" s="318">
        <v>999249</v>
      </c>
      <c r="M38" s="319">
        <v>999249</v>
      </c>
      <c r="N38" s="264">
        <f>L38-M38</f>
        <v>0</v>
      </c>
      <c r="O38" s="264">
        <f>$F38*N38</f>
        <v>0</v>
      </c>
      <c r="P38" s="264">
        <f>O38/1000000</f>
        <v>0</v>
      </c>
      <c r="Q38" s="422"/>
    </row>
    <row r="39" spans="1:17" ht="18" customHeight="1">
      <c r="A39" s="152"/>
      <c r="B39" s="161" t="s">
        <v>176</v>
      </c>
      <c r="C39" s="154"/>
      <c r="D39" s="158"/>
      <c r="E39" s="246"/>
      <c r="F39" s="159"/>
      <c r="G39" s="318"/>
      <c r="H39" s="319"/>
      <c r="I39" s="398"/>
      <c r="J39" s="398"/>
      <c r="K39" s="398"/>
      <c r="L39" s="318"/>
      <c r="M39" s="319"/>
      <c r="N39" s="395"/>
      <c r="O39" s="395"/>
      <c r="P39" s="395"/>
      <c r="Q39" s="453"/>
    </row>
    <row r="40" spans="1:17" ht="17.25" customHeight="1">
      <c r="A40" s="152">
        <v>27</v>
      </c>
      <c r="B40" s="153" t="s">
        <v>375</v>
      </c>
      <c r="C40" s="154">
        <v>4864892</v>
      </c>
      <c r="D40" s="158" t="s">
        <v>12</v>
      </c>
      <c r="E40" s="246" t="s">
        <v>324</v>
      </c>
      <c r="F40" s="159">
        <v>-500</v>
      </c>
      <c r="G40" s="318">
        <v>998665</v>
      </c>
      <c r="H40" s="319">
        <v>998665</v>
      </c>
      <c r="I40" s="398">
        <f>G40-H40</f>
        <v>0</v>
      </c>
      <c r="J40" s="398">
        <f>$F40*I40</f>
        <v>0</v>
      </c>
      <c r="K40" s="398">
        <f>J40/1000000</f>
        <v>0</v>
      </c>
      <c r="L40" s="318">
        <v>16621</v>
      </c>
      <c r="M40" s="319">
        <v>16621</v>
      </c>
      <c r="N40" s="395">
        <f>L40-M40</f>
        <v>0</v>
      </c>
      <c r="O40" s="395">
        <f>$F40*N40</f>
        <v>0</v>
      </c>
      <c r="P40" s="395">
        <f>O40/1000000</f>
        <v>0</v>
      </c>
      <c r="Q40" s="453"/>
    </row>
    <row r="41" spans="1:17" ht="17.25" customHeight="1">
      <c r="A41" s="152">
        <v>28</v>
      </c>
      <c r="B41" s="153" t="s">
        <v>378</v>
      </c>
      <c r="C41" s="154">
        <v>4865048</v>
      </c>
      <c r="D41" s="158" t="s">
        <v>12</v>
      </c>
      <c r="E41" s="246" t="s">
        <v>324</v>
      </c>
      <c r="F41" s="157">
        <v>-250</v>
      </c>
      <c r="G41" s="318">
        <v>999855</v>
      </c>
      <c r="H41" s="319">
        <v>999855</v>
      </c>
      <c r="I41" s="438">
        <f>G41-H41</f>
        <v>0</v>
      </c>
      <c r="J41" s="438">
        <f>$F41*I41</f>
        <v>0</v>
      </c>
      <c r="K41" s="438">
        <f>J41/1000000</f>
        <v>0</v>
      </c>
      <c r="L41" s="318">
        <v>999413</v>
      </c>
      <c r="M41" s="319">
        <v>999413</v>
      </c>
      <c r="N41" s="264">
        <f>L41-M41</f>
        <v>0</v>
      </c>
      <c r="O41" s="264">
        <f>$F41*N41</f>
        <v>0</v>
      </c>
      <c r="P41" s="264">
        <f>O41/1000000</f>
        <v>0</v>
      </c>
      <c r="Q41" s="453"/>
    </row>
    <row r="42" spans="1:17" ht="17.25" customHeight="1">
      <c r="A42" s="152">
        <v>29</v>
      </c>
      <c r="B42" s="153" t="s">
        <v>111</v>
      </c>
      <c r="C42" s="154">
        <v>4902508</v>
      </c>
      <c r="D42" s="158" t="s">
        <v>12</v>
      </c>
      <c r="E42" s="246" t="s">
        <v>324</v>
      </c>
      <c r="F42" s="154">
        <v>-833.33</v>
      </c>
      <c r="G42" s="318">
        <v>999904</v>
      </c>
      <c r="H42" s="319">
        <v>999904</v>
      </c>
      <c r="I42" s="398">
        <f>G42-H42</f>
        <v>0</v>
      </c>
      <c r="J42" s="398">
        <f>$F42*I42</f>
        <v>0</v>
      </c>
      <c r="K42" s="398">
        <f>J42/1000000</f>
        <v>0</v>
      </c>
      <c r="L42" s="318">
        <v>999569</v>
      </c>
      <c r="M42" s="319">
        <v>999569</v>
      </c>
      <c r="N42" s="395">
        <f>L42-M42</f>
        <v>0</v>
      </c>
      <c r="O42" s="395">
        <f>$F42*N42</f>
        <v>0</v>
      </c>
      <c r="P42" s="395">
        <f>O42/1000000</f>
        <v>0</v>
      </c>
      <c r="Q42" s="453"/>
    </row>
    <row r="43" spans="1:17" ht="16.5" customHeight="1" thickBot="1">
      <c r="A43" s="152"/>
      <c r="B43" s="419"/>
      <c r="C43" s="419"/>
      <c r="D43" s="419"/>
      <c r="E43" s="419"/>
      <c r="F43" s="167"/>
      <c r="G43" s="168"/>
      <c r="H43" s="419"/>
      <c r="I43" s="419"/>
      <c r="J43" s="419"/>
      <c r="K43" s="167"/>
      <c r="L43" s="168"/>
      <c r="M43" s="419"/>
      <c r="N43" s="419"/>
      <c r="O43" s="419"/>
      <c r="P43" s="167"/>
      <c r="Q43" s="168"/>
    </row>
    <row r="44" spans="1:17" ht="18" customHeight="1" thickTop="1">
      <c r="A44" s="151"/>
      <c r="B44" s="153"/>
      <c r="C44" s="154"/>
      <c r="D44" s="155"/>
      <c r="E44" s="246"/>
      <c r="F44" s="154"/>
      <c r="G44" s="154"/>
      <c r="H44" s="374"/>
      <c r="I44" s="374"/>
      <c r="J44" s="374"/>
      <c r="K44" s="374"/>
      <c r="L44" s="465"/>
      <c r="M44" s="374"/>
      <c r="N44" s="374"/>
      <c r="O44" s="374"/>
      <c r="P44" s="374"/>
      <c r="Q44" s="433"/>
    </row>
    <row r="45" spans="1:17" ht="21" customHeight="1" thickBot="1">
      <c r="A45" s="171"/>
      <c r="B45" s="376"/>
      <c r="C45" s="165"/>
      <c r="D45" s="166"/>
      <c r="E45" s="164"/>
      <c r="F45" s="165"/>
      <c r="G45" s="165"/>
      <c r="H45" s="466"/>
      <c r="I45" s="466"/>
      <c r="J45" s="466"/>
      <c r="K45" s="466"/>
      <c r="L45" s="466"/>
      <c r="M45" s="466"/>
      <c r="N45" s="466"/>
      <c r="O45" s="466"/>
      <c r="P45" s="466"/>
      <c r="Q45" s="467" t="str">
        <f>NDPL!Q1</f>
        <v>APRIL-2021</v>
      </c>
    </row>
    <row r="46" spans="1:17" ht="21.75" customHeight="1" thickTop="1">
      <c r="A46" s="149"/>
      <c r="B46" s="379" t="s">
        <v>326</v>
      </c>
      <c r="C46" s="154"/>
      <c r="D46" s="155"/>
      <c r="E46" s="246"/>
      <c r="F46" s="154"/>
      <c r="G46" s="380"/>
      <c r="H46" s="374"/>
      <c r="I46" s="374"/>
      <c r="J46" s="374"/>
      <c r="K46" s="374"/>
      <c r="L46" s="380"/>
      <c r="M46" s="374"/>
      <c r="N46" s="374"/>
      <c r="O46" s="374"/>
      <c r="P46" s="468"/>
      <c r="Q46" s="469"/>
    </row>
    <row r="47" spans="1:17" ht="21" customHeight="1">
      <c r="A47" s="152"/>
      <c r="B47" s="418" t="s">
        <v>368</v>
      </c>
      <c r="C47" s="154"/>
      <c r="D47" s="155"/>
      <c r="E47" s="246"/>
      <c r="F47" s="154"/>
      <c r="G47" s="99"/>
      <c r="H47" s="374"/>
      <c r="I47" s="374"/>
      <c r="J47" s="374"/>
      <c r="K47" s="374"/>
      <c r="L47" s="99"/>
      <c r="M47" s="374"/>
      <c r="N47" s="374"/>
      <c r="O47" s="374"/>
      <c r="P47" s="374"/>
      <c r="Q47" s="470"/>
    </row>
    <row r="48" spans="1:17" ht="18">
      <c r="A48" s="152">
        <v>30</v>
      </c>
      <c r="B48" s="153" t="s">
        <v>369</v>
      </c>
      <c r="C48" s="154">
        <v>4864910</v>
      </c>
      <c r="D48" s="158" t="s">
        <v>12</v>
      </c>
      <c r="E48" s="246" t="s">
        <v>324</v>
      </c>
      <c r="F48" s="154">
        <v>-1000</v>
      </c>
      <c r="G48" s="318">
        <v>997082</v>
      </c>
      <c r="H48" s="319">
        <v>997286</v>
      </c>
      <c r="I48" s="398">
        <f>G48-H48</f>
        <v>-204</v>
      </c>
      <c r="J48" s="398">
        <f>$F48*I48</f>
        <v>204000</v>
      </c>
      <c r="K48" s="398">
        <f>J48/1000000</f>
        <v>0.204</v>
      </c>
      <c r="L48" s="318">
        <v>990012</v>
      </c>
      <c r="M48" s="319">
        <v>990012</v>
      </c>
      <c r="N48" s="395">
        <f>L48-M48</f>
        <v>0</v>
      </c>
      <c r="O48" s="395">
        <f>$F48*N48</f>
        <v>0</v>
      </c>
      <c r="P48" s="395">
        <f>O48/1000000</f>
        <v>0</v>
      </c>
      <c r="Q48" s="471"/>
    </row>
    <row r="49" spans="1:17" ht="18">
      <c r="A49" s="152">
        <v>31</v>
      </c>
      <c r="B49" s="153" t="s">
        <v>380</v>
      </c>
      <c r="C49" s="154">
        <v>4864940</v>
      </c>
      <c r="D49" s="158" t="s">
        <v>12</v>
      </c>
      <c r="E49" s="246" t="s">
        <v>324</v>
      </c>
      <c r="F49" s="154">
        <v>-1000</v>
      </c>
      <c r="G49" s="318">
        <v>998409</v>
      </c>
      <c r="H49" s="319">
        <v>998616</v>
      </c>
      <c r="I49" s="270">
        <f>G49-H49</f>
        <v>-207</v>
      </c>
      <c r="J49" s="270">
        <f>$F49*I49</f>
        <v>207000</v>
      </c>
      <c r="K49" s="270">
        <f>J49/1000000</f>
        <v>0.207</v>
      </c>
      <c r="L49" s="318">
        <v>995810</v>
      </c>
      <c r="M49" s="319">
        <v>995810</v>
      </c>
      <c r="N49" s="270">
        <f>L49-M49</f>
        <v>0</v>
      </c>
      <c r="O49" s="270">
        <f>$F49*N49</f>
        <v>0</v>
      </c>
      <c r="P49" s="270">
        <f>O49/1000000</f>
        <v>0</v>
      </c>
      <c r="Q49" s="471"/>
    </row>
    <row r="50" spans="1:17" ht="18">
      <c r="A50" s="152"/>
      <c r="B50" s="418" t="s">
        <v>372</v>
      </c>
      <c r="C50" s="154"/>
      <c r="D50" s="158"/>
      <c r="E50" s="246"/>
      <c r="F50" s="154"/>
      <c r="G50" s="318"/>
      <c r="H50" s="319"/>
      <c r="I50" s="395"/>
      <c r="J50" s="395"/>
      <c r="K50" s="395"/>
      <c r="L50" s="318"/>
      <c r="M50" s="319"/>
      <c r="N50" s="395"/>
      <c r="O50" s="395"/>
      <c r="P50" s="395"/>
      <c r="Q50" s="471"/>
    </row>
    <row r="51" spans="1:17" ht="18">
      <c r="A51" s="152">
        <v>32</v>
      </c>
      <c r="B51" s="153" t="s">
        <v>369</v>
      </c>
      <c r="C51" s="154">
        <v>4864891</v>
      </c>
      <c r="D51" s="158" t="s">
        <v>12</v>
      </c>
      <c r="E51" s="246" t="s">
        <v>324</v>
      </c>
      <c r="F51" s="154">
        <v>-2000</v>
      </c>
      <c r="G51" s="318">
        <v>997808</v>
      </c>
      <c r="H51" s="319">
        <v>997813</v>
      </c>
      <c r="I51" s="395">
        <f>G51-H51</f>
        <v>-5</v>
      </c>
      <c r="J51" s="395">
        <f>$F51*I51</f>
        <v>10000</v>
      </c>
      <c r="K51" s="395">
        <f>J51/1000000</f>
        <v>0.01</v>
      </c>
      <c r="L51" s="318">
        <v>996808</v>
      </c>
      <c r="M51" s="319">
        <v>996808</v>
      </c>
      <c r="N51" s="395">
        <f>L51-M51</f>
        <v>0</v>
      </c>
      <c r="O51" s="395">
        <f>$F51*N51</f>
        <v>0</v>
      </c>
      <c r="P51" s="395">
        <f>O51/1000000</f>
        <v>0</v>
      </c>
      <c r="Q51" s="471"/>
    </row>
    <row r="52" spans="1:17" ht="18">
      <c r="A52" s="152">
        <v>33</v>
      </c>
      <c r="B52" s="153" t="s">
        <v>380</v>
      </c>
      <c r="C52" s="154">
        <v>4864912</v>
      </c>
      <c r="D52" s="158" t="s">
        <v>12</v>
      </c>
      <c r="E52" s="246" t="s">
        <v>324</v>
      </c>
      <c r="F52" s="154">
        <v>-1000</v>
      </c>
      <c r="G52" s="318">
        <v>999524</v>
      </c>
      <c r="H52" s="319">
        <v>999546</v>
      </c>
      <c r="I52" s="395">
        <f>G52-H52</f>
        <v>-22</v>
      </c>
      <c r="J52" s="395">
        <f>$F52*I52</f>
        <v>22000</v>
      </c>
      <c r="K52" s="395">
        <f>J52/1000000</f>
        <v>0.022</v>
      </c>
      <c r="L52" s="318">
        <v>995930</v>
      </c>
      <c r="M52" s="319">
        <v>995930</v>
      </c>
      <c r="N52" s="395">
        <f>L52-M52</f>
        <v>0</v>
      </c>
      <c r="O52" s="395">
        <f>$F52*N52</f>
        <v>0</v>
      </c>
      <c r="P52" s="395">
        <f>O52/1000000</f>
        <v>0</v>
      </c>
      <c r="Q52" s="471"/>
    </row>
    <row r="53" spans="1:17" ht="18" customHeight="1">
      <c r="A53" s="152"/>
      <c r="B53" s="160" t="s">
        <v>177</v>
      </c>
      <c r="C53" s="154"/>
      <c r="D53" s="155"/>
      <c r="E53" s="246"/>
      <c r="F53" s="159"/>
      <c r="G53" s="318"/>
      <c r="H53" s="319"/>
      <c r="I53" s="374"/>
      <c r="J53" s="374"/>
      <c r="K53" s="374"/>
      <c r="L53" s="318"/>
      <c r="M53" s="319"/>
      <c r="N53" s="374"/>
      <c r="O53" s="374"/>
      <c r="P53" s="374"/>
      <c r="Q53" s="425"/>
    </row>
    <row r="54" spans="1:17" ht="18">
      <c r="A54" s="152">
        <v>34</v>
      </c>
      <c r="B54" s="306" t="s">
        <v>461</v>
      </c>
      <c r="C54" s="306">
        <v>4864850</v>
      </c>
      <c r="D54" s="158" t="s">
        <v>12</v>
      </c>
      <c r="E54" s="246" t="s">
        <v>324</v>
      </c>
      <c r="F54" s="159">
        <v>625</v>
      </c>
      <c r="G54" s="318">
        <v>185</v>
      </c>
      <c r="H54" s="319">
        <v>162</v>
      </c>
      <c r="I54" s="395">
        <f>G54-H54</f>
        <v>23</v>
      </c>
      <c r="J54" s="395">
        <f>$F54*I54</f>
        <v>14375</v>
      </c>
      <c r="K54" s="395">
        <f>J54/1000000</f>
        <v>0.014375</v>
      </c>
      <c r="L54" s="318">
        <v>1448</v>
      </c>
      <c r="M54" s="319">
        <v>1448</v>
      </c>
      <c r="N54" s="395">
        <f>L54-M54</f>
        <v>0</v>
      </c>
      <c r="O54" s="395">
        <f>$F54*N54</f>
        <v>0</v>
      </c>
      <c r="P54" s="395">
        <f>O54/1000000</f>
        <v>0</v>
      </c>
      <c r="Q54" s="425"/>
    </row>
    <row r="55" spans="1:17" ht="18" customHeight="1">
      <c r="A55" s="152"/>
      <c r="B55" s="160" t="s">
        <v>160</v>
      </c>
      <c r="C55" s="154"/>
      <c r="D55" s="158"/>
      <c r="E55" s="246"/>
      <c r="F55" s="159"/>
      <c r="G55" s="318"/>
      <c r="H55" s="319"/>
      <c r="I55" s="395"/>
      <c r="J55" s="395"/>
      <c r="K55" s="395"/>
      <c r="L55" s="318"/>
      <c r="M55" s="319"/>
      <c r="N55" s="395"/>
      <c r="O55" s="395"/>
      <c r="P55" s="395"/>
      <c r="Q55" s="425"/>
    </row>
    <row r="56" spans="1:17" ht="18" customHeight="1">
      <c r="A56" s="152">
        <v>35</v>
      </c>
      <c r="B56" s="153" t="s">
        <v>173</v>
      </c>
      <c r="C56" s="154">
        <v>4865093</v>
      </c>
      <c r="D56" s="158" t="s">
        <v>12</v>
      </c>
      <c r="E56" s="246" t="s">
        <v>324</v>
      </c>
      <c r="F56" s="159">
        <v>100</v>
      </c>
      <c r="G56" s="318">
        <v>102648</v>
      </c>
      <c r="H56" s="319">
        <v>102647</v>
      </c>
      <c r="I56" s="395">
        <f>G56-H56</f>
        <v>1</v>
      </c>
      <c r="J56" s="395">
        <f>$F56*I56</f>
        <v>100</v>
      </c>
      <c r="K56" s="395">
        <f>J56/1000000</f>
        <v>0.0001</v>
      </c>
      <c r="L56" s="318">
        <v>75971</v>
      </c>
      <c r="M56" s="319">
        <v>75962</v>
      </c>
      <c r="N56" s="395">
        <f>L56-M56</f>
        <v>9</v>
      </c>
      <c r="O56" s="395">
        <f>$F56*N56</f>
        <v>900</v>
      </c>
      <c r="P56" s="395">
        <f>O56/1000000</f>
        <v>0.0009</v>
      </c>
      <c r="Q56" s="425"/>
    </row>
    <row r="57" spans="1:17" ht="19.5" customHeight="1">
      <c r="A57" s="152">
        <v>36</v>
      </c>
      <c r="B57" s="156" t="s">
        <v>174</v>
      </c>
      <c r="C57" s="154">
        <v>4902544</v>
      </c>
      <c r="D57" s="158" t="s">
        <v>12</v>
      </c>
      <c r="E57" s="246" t="s">
        <v>324</v>
      </c>
      <c r="F57" s="159">
        <v>100</v>
      </c>
      <c r="G57" s="318">
        <v>4418</v>
      </c>
      <c r="H57" s="319">
        <v>4524</v>
      </c>
      <c r="I57" s="395">
        <f>G57-H57</f>
        <v>-106</v>
      </c>
      <c r="J57" s="395">
        <f>$F57*I57</f>
        <v>-10600</v>
      </c>
      <c r="K57" s="395">
        <f>J57/1000000</f>
        <v>-0.0106</v>
      </c>
      <c r="L57" s="318">
        <v>1374</v>
      </c>
      <c r="M57" s="319">
        <v>1374</v>
      </c>
      <c r="N57" s="395">
        <f>L57-M57</f>
        <v>0</v>
      </c>
      <c r="O57" s="395">
        <f>$F57*N57</f>
        <v>0</v>
      </c>
      <c r="P57" s="395">
        <f>O57/1000000</f>
        <v>0</v>
      </c>
      <c r="Q57" s="425"/>
    </row>
    <row r="58" spans="1:17" ht="22.5" customHeight="1">
      <c r="A58" s="152">
        <v>37</v>
      </c>
      <c r="B58" s="162" t="s">
        <v>195</v>
      </c>
      <c r="C58" s="154">
        <v>5269199</v>
      </c>
      <c r="D58" s="158" t="s">
        <v>12</v>
      </c>
      <c r="E58" s="246" t="s">
        <v>324</v>
      </c>
      <c r="F58" s="159">
        <v>100</v>
      </c>
      <c r="G58" s="318">
        <v>6015</v>
      </c>
      <c r="H58" s="319">
        <v>6987</v>
      </c>
      <c r="I58" s="398">
        <f>G58-H58</f>
        <v>-972</v>
      </c>
      <c r="J58" s="398">
        <f>$F58*I58</f>
        <v>-97200</v>
      </c>
      <c r="K58" s="398">
        <f>J58/1000000</f>
        <v>-0.0972</v>
      </c>
      <c r="L58" s="318">
        <v>70815</v>
      </c>
      <c r="M58" s="319">
        <v>70815</v>
      </c>
      <c r="N58" s="398">
        <f>L58-M58</f>
        <v>0</v>
      </c>
      <c r="O58" s="398">
        <f>$F58*N58</f>
        <v>0</v>
      </c>
      <c r="P58" s="398">
        <f>O58/1000000</f>
        <v>0</v>
      </c>
      <c r="Q58" s="576"/>
    </row>
    <row r="59" spans="1:17" ht="19.5" customHeight="1">
      <c r="A59" s="152"/>
      <c r="B59" s="160" t="s">
        <v>166</v>
      </c>
      <c r="C59" s="154"/>
      <c r="D59" s="158"/>
      <c r="E59" s="155"/>
      <c r="F59" s="159"/>
      <c r="G59" s="318"/>
      <c r="H59" s="319"/>
      <c r="I59" s="395"/>
      <c r="J59" s="395"/>
      <c r="K59" s="395"/>
      <c r="L59" s="318"/>
      <c r="M59" s="319"/>
      <c r="N59" s="395"/>
      <c r="O59" s="395"/>
      <c r="P59" s="395"/>
      <c r="Q59" s="425"/>
    </row>
    <row r="60" spans="1:17" s="87" customFormat="1" ht="13.5" thickBot="1">
      <c r="A60" s="163">
        <v>38</v>
      </c>
      <c r="B60" s="419" t="s">
        <v>167</v>
      </c>
      <c r="C60" s="165">
        <v>4865151</v>
      </c>
      <c r="D60" s="732" t="s">
        <v>12</v>
      </c>
      <c r="E60" s="164" t="s">
        <v>324</v>
      </c>
      <c r="F60" s="171">
        <v>500</v>
      </c>
      <c r="G60" s="803">
        <v>21302</v>
      </c>
      <c r="H60" s="804">
        <v>21239</v>
      </c>
      <c r="I60" s="171">
        <f>G60-H60</f>
        <v>63</v>
      </c>
      <c r="J60" s="171">
        <f>$F60*I60</f>
        <v>31500</v>
      </c>
      <c r="K60" s="171">
        <f>J60/1000000</f>
        <v>0.0315</v>
      </c>
      <c r="L60" s="803">
        <v>4880</v>
      </c>
      <c r="M60" s="804">
        <v>4880</v>
      </c>
      <c r="N60" s="171">
        <f>L60-M60</f>
        <v>0</v>
      </c>
      <c r="O60" s="171">
        <f>$F60*N60</f>
        <v>0</v>
      </c>
      <c r="P60" s="171">
        <f>O60/1000000</f>
        <v>0</v>
      </c>
      <c r="Q60" s="733"/>
    </row>
    <row r="61" spans="1:23" s="455" customFormat="1" ht="15.75" customHeight="1" thickBot="1" thickTop="1">
      <c r="A61" s="163"/>
      <c r="B61" s="419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248"/>
      <c r="S61" s="248"/>
      <c r="T61" s="248"/>
      <c r="U61" s="458"/>
      <c r="V61" s="458"/>
      <c r="W61" s="458"/>
    </row>
    <row r="62" spans="1:20" ht="15.75" customHeight="1" thickTop="1">
      <c r="A62" s="472"/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87"/>
      <c r="R62" s="87"/>
      <c r="S62" s="87"/>
      <c r="T62" s="87"/>
    </row>
    <row r="63" spans="1:20" ht="24" thickBot="1">
      <c r="A63" s="372" t="s">
        <v>342</v>
      </c>
      <c r="G63" s="455"/>
      <c r="H63" s="455"/>
      <c r="I63" s="44" t="s">
        <v>373</v>
      </c>
      <c r="J63" s="455"/>
      <c r="K63" s="455"/>
      <c r="L63" s="455"/>
      <c r="M63" s="455"/>
      <c r="N63" s="44" t="s">
        <v>374</v>
      </c>
      <c r="O63" s="455"/>
      <c r="P63" s="455"/>
      <c r="R63" s="87"/>
      <c r="S63" s="87"/>
      <c r="T63" s="87"/>
    </row>
    <row r="64" spans="1:20" ht="39.75" thickBot="1" thickTop="1">
      <c r="A64" s="473" t="s">
        <v>8</v>
      </c>
      <c r="B64" s="474" t="s">
        <v>9</v>
      </c>
      <c r="C64" s="475" t="s">
        <v>1</v>
      </c>
      <c r="D64" s="475" t="s">
        <v>2</v>
      </c>
      <c r="E64" s="475" t="s">
        <v>3</v>
      </c>
      <c r="F64" s="475" t="s">
        <v>10</v>
      </c>
      <c r="G64" s="473" t="str">
        <f>G5</f>
        <v>FINAL READING 30/04/2021</v>
      </c>
      <c r="H64" s="475" t="str">
        <f>H5</f>
        <v>INTIAL READING 01/04/2021</v>
      </c>
      <c r="I64" s="475" t="s">
        <v>4</v>
      </c>
      <c r="J64" s="475" t="s">
        <v>5</v>
      </c>
      <c r="K64" s="475" t="s">
        <v>6</v>
      </c>
      <c r="L64" s="473" t="str">
        <f>G64</f>
        <v>FINAL READING 30/04/2021</v>
      </c>
      <c r="M64" s="475" t="str">
        <f>H64</f>
        <v>INTIAL READING 01/04/2021</v>
      </c>
      <c r="N64" s="475" t="s">
        <v>4</v>
      </c>
      <c r="O64" s="475" t="s">
        <v>5</v>
      </c>
      <c r="P64" s="475" t="s">
        <v>6</v>
      </c>
      <c r="Q64" s="476" t="s">
        <v>287</v>
      </c>
      <c r="R64" s="87"/>
      <c r="S64" s="87"/>
      <c r="T64" s="87"/>
    </row>
    <row r="65" spans="1:20" ht="15.75" customHeight="1" thickTop="1">
      <c r="A65" s="477"/>
      <c r="B65" s="418" t="s">
        <v>368</v>
      </c>
      <c r="C65" s="478"/>
      <c r="D65" s="478"/>
      <c r="E65" s="478"/>
      <c r="F65" s="479"/>
      <c r="G65" s="478"/>
      <c r="H65" s="478"/>
      <c r="I65" s="478"/>
      <c r="J65" s="478"/>
      <c r="K65" s="479"/>
      <c r="L65" s="478"/>
      <c r="M65" s="478"/>
      <c r="N65" s="478"/>
      <c r="O65" s="478"/>
      <c r="P65" s="478"/>
      <c r="Q65" s="480"/>
      <c r="R65" s="87"/>
      <c r="S65" s="87"/>
      <c r="T65" s="87"/>
    </row>
    <row r="66" spans="1:20" ht="15.75" customHeight="1">
      <c r="A66" s="152">
        <v>1</v>
      </c>
      <c r="B66" s="153" t="s">
        <v>414</v>
      </c>
      <c r="C66" s="154">
        <v>5295127</v>
      </c>
      <c r="D66" s="325" t="s">
        <v>12</v>
      </c>
      <c r="E66" s="306" t="s">
        <v>324</v>
      </c>
      <c r="F66" s="159">
        <v>-100</v>
      </c>
      <c r="G66" s="318">
        <v>480330</v>
      </c>
      <c r="H66" s="319">
        <v>474706</v>
      </c>
      <c r="I66" s="319">
        <f>G66-H66</f>
        <v>5624</v>
      </c>
      <c r="J66" s="319">
        <f>$F66*I66</f>
        <v>-562400</v>
      </c>
      <c r="K66" s="319">
        <f>J66/1000000</f>
        <v>-0.5624</v>
      </c>
      <c r="L66" s="318">
        <v>86246</v>
      </c>
      <c r="M66" s="319">
        <v>86246</v>
      </c>
      <c r="N66" s="319">
        <f>L66-M66</f>
        <v>0</v>
      </c>
      <c r="O66" s="319">
        <f>$F66*N66</f>
        <v>0</v>
      </c>
      <c r="P66" s="320">
        <f>O66/1000000</f>
        <v>0</v>
      </c>
      <c r="Q66" s="436"/>
      <c r="R66" s="87"/>
      <c r="S66" s="87"/>
      <c r="T66" s="87"/>
    </row>
    <row r="67" spans="1:20" ht="15.75" customHeight="1">
      <c r="A67" s="152"/>
      <c r="B67" s="153"/>
      <c r="C67" s="154"/>
      <c r="D67" s="325"/>
      <c r="E67" s="306"/>
      <c r="F67" s="159">
        <v>-100</v>
      </c>
      <c r="G67" s="318">
        <v>474078</v>
      </c>
      <c r="H67" s="319">
        <v>473942</v>
      </c>
      <c r="I67" s="319">
        <f>G67-H67</f>
        <v>136</v>
      </c>
      <c r="J67" s="319">
        <f>$F67*I67</f>
        <v>-13600</v>
      </c>
      <c r="K67" s="319">
        <f>J67/1000000</f>
        <v>-0.0136</v>
      </c>
      <c r="L67" s="318"/>
      <c r="M67" s="319"/>
      <c r="N67" s="319"/>
      <c r="O67" s="319"/>
      <c r="P67" s="320"/>
      <c r="Q67" s="436"/>
      <c r="R67" s="87"/>
      <c r="S67" s="87"/>
      <c r="T67" s="87"/>
    </row>
    <row r="68" spans="1:20" ht="15.75" customHeight="1">
      <c r="A68" s="152"/>
      <c r="B68" s="153"/>
      <c r="C68" s="154"/>
      <c r="D68" s="325"/>
      <c r="E68" s="306"/>
      <c r="F68" s="159">
        <v>-100</v>
      </c>
      <c r="G68" s="318">
        <v>468904</v>
      </c>
      <c r="H68" s="319">
        <v>468811</v>
      </c>
      <c r="I68" s="319">
        <f>G68-H68</f>
        <v>93</v>
      </c>
      <c r="J68" s="319">
        <f>$F68*I68</f>
        <v>-9300</v>
      </c>
      <c r="K68" s="319">
        <f>J68/1000000</f>
        <v>-0.0093</v>
      </c>
      <c r="L68" s="318"/>
      <c r="M68" s="319"/>
      <c r="N68" s="319"/>
      <c r="O68" s="319"/>
      <c r="P68" s="320"/>
      <c r="Q68" s="436"/>
      <c r="R68" s="87"/>
      <c r="S68" s="87"/>
      <c r="T68" s="87"/>
    </row>
    <row r="69" spans="1:20" ht="15.75" customHeight="1">
      <c r="A69" s="152">
        <v>2</v>
      </c>
      <c r="B69" s="153" t="s">
        <v>417</v>
      </c>
      <c r="C69" s="154">
        <v>5128400</v>
      </c>
      <c r="D69" s="325" t="s">
        <v>12</v>
      </c>
      <c r="E69" s="306" t="s">
        <v>324</v>
      </c>
      <c r="F69" s="159">
        <v>-1000</v>
      </c>
      <c r="G69" s="318">
        <v>2375</v>
      </c>
      <c r="H69" s="319">
        <v>2628</v>
      </c>
      <c r="I69" s="264">
        <f>G69-H69</f>
        <v>-253</v>
      </c>
      <c r="J69" s="264">
        <f>$F69*I69</f>
        <v>253000</v>
      </c>
      <c r="K69" s="264">
        <f>J69/1000000</f>
        <v>0.253</v>
      </c>
      <c r="L69" s="318">
        <v>1880</v>
      </c>
      <c r="M69" s="319">
        <v>1880</v>
      </c>
      <c r="N69" s="264">
        <f>L69-M69</f>
        <v>0</v>
      </c>
      <c r="O69" s="264">
        <f>$F69*N69</f>
        <v>0</v>
      </c>
      <c r="P69" s="264">
        <f>O69/1000000</f>
        <v>0</v>
      </c>
      <c r="Q69" s="436"/>
      <c r="R69" s="87"/>
      <c r="S69" s="87"/>
      <c r="T69" s="87"/>
    </row>
    <row r="70" spans="1:20" ht="15.75" customHeight="1">
      <c r="A70" s="481"/>
      <c r="B70" s="296" t="s">
        <v>339</v>
      </c>
      <c r="C70" s="313"/>
      <c r="D70" s="325"/>
      <c r="E70" s="306"/>
      <c r="F70" s="159"/>
      <c r="G70" s="318"/>
      <c r="H70" s="319"/>
      <c r="I70" s="156"/>
      <c r="J70" s="156"/>
      <c r="K70" s="156"/>
      <c r="L70" s="318"/>
      <c r="M70" s="319"/>
      <c r="N70" s="156"/>
      <c r="O70" s="156"/>
      <c r="P70" s="156"/>
      <c r="Q70" s="436"/>
      <c r="R70" s="87"/>
      <c r="S70" s="87"/>
      <c r="T70" s="87"/>
    </row>
    <row r="71" spans="1:20" ht="15.75" customHeight="1">
      <c r="A71" s="152">
        <v>3</v>
      </c>
      <c r="B71" s="153" t="s">
        <v>340</v>
      </c>
      <c r="C71" s="154">
        <v>4902555</v>
      </c>
      <c r="D71" s="325" t="s">
        <v>12</v>
      </c>
      <c r="E71" s="306" t="s">
        <v>324</v>
      </c>
      <c r="F71" s="159">
        <v>-75</v>
      </c>
      <c r="G71" s="318">
        <v>10810</v>
      </c>
      <c r="H71" s="319">
        <v>10810</v>
      </c>
      <c r="I71" s="264">
        <f>G71-H71</f>
        <v>0</v>
      </c>
      <c r="J71" s="264">
        <f>$F71*I71</f>
        <v>0</v>
      </c>
      <c r="K71" s="264">
        <f>J71/1000000</f>
        <v>0</v>
      </c>
      <c r="L71" s="318">
        <v>23530</v>
      </c>
      <c r="M71" s="319">
        <v>23588</v>
      </c>
      <c r="N71" s="264">
        <f>L71-M71</f>
        <v>-58</v>
      </c>
      <c r="O71" s="264">
        <f>$F71*N71</f>
        <v>4350</v>
      </c>
      <c r="P71" s="264">
        <f>O71/1000000</f>
        <v>0.00435</v>
      </c>
      <c r="Q71" s="436"/>
      <c r="R71" s="87"/>
      <c r="S71" s="87"/>
      <c r="T71" s="87"/>
    </row>
    <row r="72" spans="1:23" s="455" customFormat="1" ht="15.75" customHeight="1" thickBot="1">
      <c r="A72" s="163">
        <v>4</v>
      </c>
      <c r="B72" s="419" t="s">
        <v>341</v>
      </c>
      <c r="C72" s="165">
        <v>4902581</v>
      </c>
      <c r="D72" s="732" t="s">
        <v>12</v>
      </c>
      <c r="E72" s="166" t="s">
        <v>324</v>
      </c>
      <c r="F72" s="171">
        <v>-100</v>
      </c>
      <c r="G72" s="805">
        <v>5310</v>
      </c>
      <c r="H72" s="806">
        <v>5310</v>
      </c>
      <c r="I72" s="807">
        <f>G72-H72</f>
        <v>0</v>
      </c>
      <c r="J72" s="807">
        <f>$F72*I72</f>
        <v>0</v>
      </c>
      <c r="K72" s="807">
        <f>J72/1000000</f>
        <v>0</v>
      </c>
      <c r="L72" s="805">
        <v>17042</v>
      </c>
      <c r="M72" s="806">
        <v>16932</v>
      </c>
      <c r="N72" s="807">
        <f>L72-M72</f>
        <v>110</v>
      </c>
      <c r="O72" s="807">
        <f>$F72*N72</f>
        <v>-11000</v>
      </c>
      <c r="P72" s="807">
        <f>O72/1000000</f>
        <v>-0.011</v>
      </c>
      <c r="Q72" s="733"/>
      <c r="R72" s="248"/>
      <c r="S72" s="248"/>
      <c r="T72" s="248"/>
      <c r="U72" s="458"/>
      <c r="V72" s="458"/>
      <c r="W72" s="458"/>
    </row>
    <row r="73" spans="1:20" ht="15.75" customHeight="1" thickTop="1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87"/>
      <c r="R73" s="87"/>
      <c r="S73" s="87"/>
      <c r="T73" s="87"/>
    </row>
    <row r="74" spans="1:20" ht="15.75" customHeight="1">
      <c r="A74" s="472"/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87"/>
      <c r="R74" s="87"/>
      <c r="S74" s="87"/>
      <c r="T74" s="87"/>
    </row>
    <row r="75" spans="1:16" ht="25.5" customHeight="1">
      <c r="A75" s="169" t="s">
        <v>316</v>
      </c>
      <c r="B75" s="463"/>
      <c r="C75" s="74"/>
      <c r="D75" s="463"/>
      <c r="E75" s="463"/>
      <c r="F75" s="463"/>
      <c r="G75" s="463"/>
      <c r="H75" s="463"/>
      <c r="I75" s="463"/>
      <c r="J75" s="463"/>
      <c r="K75" s="577">
        <f>SUM(K9:K61)+SUM(K66:K74)-K33</f>
        <v>-3.3509069400000007</v>
      </c>
      <c r="L75" s="578"/>
      <c r="M75" s="578"/>
      <c r="N75" s="578"/>
      <c r="O75" s="578"/>
      <c r="P75" s="577">
        <f>SUM(P9:P61)+SUM(P66:P74)-P33</f>
        <v>-0.29755833000000004</v>
      </c>
    </row>
    <row r="76" spans="1:16" ht="12.75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</row>
    <row r="77" spans="1:16" ht="9.75" customHeight="1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</row>
    <row r="78" spans="1:16" ht="12.75" hidden="1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</row>
    <row r="79" spans="1:16" ht="23.25" customHeight="1" thickBot="1">
      <c r="A79" s="463"/>
      <c r="B79" s="463"/>
      <c r="C79" s="579"/>
      <c r="D79" s="463"/>
      <c r="E79" s="463"/>
      <c r="F79" s="463"/>
      <c r="G79" s="463"/>
      <c r="H79" s="463"/>
      <c r="I79" s="463"/>
      <c r="J79" s="580"/>
      <c r="K79" s="525" t="s">
        <v>317</v>
      </c>
      <c r="L79" s="463"/>
      <c r="M79" s="463"/>
      <c r="N79" s="463"/>
      <c r="O79" s="463"/>
      <c r="P79" s="525" t="s">
        <v>318</v>
      </c>
    </row>
    <row r="80" spans="1:17" ht="20.25">
      <c r="A80" s="581"/>
      <c r="B80" s="582"/>
      <c r="C80" s="169"/>
      <c r="D80" s="513"/>
      <c r="E80" s="513"/>
      <c r="F80" s="513"/>
      <c r="G80" s="513"/>
      <c r="H80" s="513"/>
      <c r="I80" s="513"/>
      <c r="J80" s="583"/>
      <c r="K80" s="582"/>
      <c r="L80" s="582"/>
      <c r="M80" s="582"/>
      <c r="N80" s="582"/>
      <c r="O80" s="582"/>
      <c r="P80" s="582"/>
      <c r="Q80" s="514"/>
    </row>
    <row r="81" spans="1:17" ht="20.25">
      <c r="A81" s="234"/>
      <c r="B81" s="169" t="s">
        <v>314</v>
      </c>
      <c r="C81" s="169"/>
      <c r="D81" s="584"/>
      <c r="E81" s="584"/>
      <c r="F81" s="584"/>
      <c r="G81" s="584"/>
      <c r="H81" s="584"/>
      <c r="I81" s="584"/>
      <c r="J81" s="584"/>
      <c r="K81" s="585">
        <f>K75</f>
        <v>-3.3509069400000007</v>
      </c>
      <c r="L81" s="586"/>
      <c r="M81" s="586"/>
      <c r="N81" s="586"/>
      <c r="O81" s="586"/>
      <c r="P81" s="585">
        <f>P75</f>
        <v>-0.29755833000000004</v>
      </c>
      <c r="Q81" s="515"/>
    </row>
    <row r="82" spans="1:17" ht="20.25">
      <c r="A82" s="234"/>
      <c r="B82" s="169"/>
      <c r="C82" s="169"/>
      <c r="D82" s="584"/>
      <c r="E82" s="584"/>
      <c r="F82" s="584"/>
      <c r="G82" s="584"/>
      <c r="H82" s="584"/>
      <c r="I82" s="587"/>
      <c r="J82" s="55"/>
      <c r="K82" s="572"/>
      <c r="L82" s="572"/>
      <c r="M82" s="572"/>
      <c r="N82" s="572"/>
      <c r="O82" s="572"/>
      <c r="P82" s="572"/>
      <c r="Q82" s="515"/>
    </row>
    <row r="83" spans="1:17" ht="20.25">
      <c r="A83" s="234"/>
      <c r="B83" s="169" t="s">
        <v>307</v>
      </c>
      <c r="C83" s="169"/>
      <c r="D83" s="584"/>
      <c r="E83" s="584"/>
      <c r="F83" s="584"/>
      <c r="G83" s="584"/>
      <c r="H83" s="584"/>
      <c r="I83" s="584"/>
      <c r="J83" s="584"/>
      <c r="K83" s="585">
        <f>'STEPPED UP GENCO'!K43</f>
        <v>-0.8483961279697199</v>
      </c>
      <c r="L83" s="585"/>
      <c r="M83" s="585"/>
      <c r="N83" s="585"/>
      <c r="O83" s="585"/>
      <c r="P83" s="585">
        <f>'STEPPED UP GENCO'!P43</f>
        <v>-0.005952308999999998</v>
      </c>
      <c r="Q83" s="515"/>
    </row>
    <row r="84" spans="1:17" ht="20.25">
      <c r="A84" s="234"/>
      <c r="B84" s="169"/>
      <c r="C84" s="169"/>
      <c r="D84" s="588"/>
      <c r="E84" s="588"/>
      <c r="F84" s="588"/>
      <c r="G84" s="588"/>
      <c r="H84" s="588"/>
      <c r="I84" s="589"/>
      <c r="J84" s="590"/>
      <c r="K84" s="455"/>
      <c r="L84" s="455"/>
      <c r="M84" s="455"/>
      <c r="N84" s="455"/>
      <c r="O84" s="455"/>
      <c r="P84" s="455"/>
      <c r="Q84" s="515"/>
    </row>
    <row r="85" spans="1:17" ht="20.25">
      <c r="A85" s="234"/>
      <c r="B85" s="169" t="s">
        <v>315</v>
      </c>
      <c r="C85" s="169"/>
      <c r="D85" s="455"/>
      <c r="E85" s="455"/>
      <c r="F85" s="455"/>
      <c r="G85" s="455"/>
      <c r="H85" s="455"/>
      <c r="I85" s="455"/>
      <c r="J85" s="455"/>
      <c r="K85" s="277">
        <f>SUM(K81:K84)</f>
        <v>-4.199303067969721</v>
      </c>
      <c r="L85" s="455"/>
      <c r="M85" s="455"/>
      <c r="N85" s="455"/>
      <c r="O85" s="455"/>
      <c r="P85" s="591">
        <f>SUM(P81:P84)</f>
        <v>-0.303510639</v>
      </c>
      <c r="Q85" s="515"/>
    </row>
    <row r="86" spans="1:17" ht="20.25">
      <c r="A86" s="539"/>
      <c r="B86" s="455"/>
      <c r="C86" s="169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515"/>
    </row>
    <row r="87" spans="1:17" ht="13.5" thickBot="1">
      <c r="A87" s="540"/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C11">
      <selection activeCell="Q25" sqref="Q25"/>
    </sheetView>
  </sheetViews>
  <sheetFormatPr defaultColWidth="9.140625" defaultRowHeight="12.75"/>
  <cols>
    <col min="1" max="1" width="4.7109375" style="421" customWidth="1"/>
    <col min="2" max="2" width="26.7109375" style="421" customWidth="1"/>
    <col min="3" max="3" width="18.57421875" style="421" customWidth="1"/>
    <col min="4" max="4" width="12.8515625" style="421" customWidth="1"/>
    <col min="5" max="5" width="22.140625" style="421" customWidth="1"/>
    <col min="6" max="6" width="14.421875" style="421" customWidth="1"/>
    <col min="7" max="7" width="15.57421875" style="421" customWidth="1"/>
    <col min="8" max="8" width="15.28125" style="421" customWidth="1"/>
    <col min="9" max="9" width="15.00390625" style="421" customWidth="1"/>
    <col min="10" max="10" width="16.7109375" style="421" customWidth="1"/>
    <col min="11" max="11" width="16.57421875" style="421" customWidth="1"/>
    <col min="12" max="12" width="17.140625" style="421" customWidth="1"/>
    <col min="13" max="13" width="14.7109375" style="421" customWidth="1"/>
    <col min="14" max="14" width="15.7109375" style="421" customWidth="1"/>
    <col min="15" max="15" width="18.28125" style="421" customWidth="1"/>
    <col min="16" max="16" width="17.140625" style="421" customWidth="1"/>
    <col min="17" max="17" width="22.00390625" style="421" customWidth="1"/>
    <col min="18" max="16384" width="9.140625" style="421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2" t="str">
        <f>NDPL!Q1</f>
        <v>APRIL-2021</v>
      </c>
      <c r="Q2" s="592"/>
    </row>
    <row r="3" ht="23.25">
      <c r="A3" s="175" t="s">
        <v>198</v>
      </c>
    </row>
    <row r="4" spans="1:16" ht="24" thickBot="1">
      <c r="A4" s="3"/>
      <c r="G4" s="455"/>
      <c r="H4" s="455"/>
      <c r="I4" s="44" t="s">
        <v>373</v>
      </c>
      <c r="J4" s="455"/>
      <c r="K4" s="455"/>
      <c r="L4" s="455"/>
      <c r="M4" s="455"/>
      <c r="N4" s="44" t="s">
        <v>374</v>
      </c>
      <c r="O4" s="455"/>
      <c r="P4" s="455"/>
    </row>
    <row r="5" spans="1:17" ht="51.75" customHeight="1" thickBot="1" thickTop="1">
      <c r="A5" s="473" t="s">
        <v>8</v>
      </c>
      <c r="B5" s="474" t="s">
        <v>9</v>
      </c>
      <c r="C5" s="475" t="s">
        <v>1</v>
      </c>
      <c r="D5" s="475" t="s">
        <v>2</v>
      </c>
      <c r="E5" s="475" t="s">
        <v>3</v>
      </c>
      <c r="F5" s="475" t="s">
        <v>10</v>
      </c>
      <c r="G5" s="473" t="str">
        <f>NDPL!G5</f>
        <v>FINAL READING 30/04/2021</v>
      </c>
      <c r="H5" s="475" t="str">
        <f>NDPL!H5</f>
        <v>INTIAL READING 01/04/2021</v>
      </c>
      <c r="I5" s="475" t="s">
        <v>4</v>
      </c>
      <c r="J5" s="475" t="s">
        <v>5</v>
      </c>
      <c r="K5" s="475" t="s">
        <v>6</v>
      </c>
      <c r="L5" s="473" t="str">
        <f>NDPL!G5</f>
        <v>FINAL READING 30/04/2021</v>
      </c>
      <c r="M5" s="475" t="str">
        <f>NDPL!H5</f>
        <v>INTIAL READING 01/04/2021</v>
      </c>
      <c r="N5" s="475" t="s">
        <v>4</v>
      </c>
      <c r="O5" s="475" t="s">
        <v>5</v>
      </c>
      <c r="P5" s="475" t="s">
        <v>6</v>
      </c>
      <c r="Q5" s="476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1"/>
      <c r="H7" s="569"/>
      <c r="I7" s="569"/>
      <c r="J7" s="569"/>
      <c r="K7" s="593"/>
      <c r="L7" s="594"/>
      <c r="M7" s="465"/>
      <c r="N7" s="569"/>
      <c r="O7" s="569"/>
      <c r="P7" s="595"/>
      <c r="Q7" s="502"/>
    </row>
    <row r="8" spans="1:17" ht="24" customHeight="1">
      <c r="A8" s="596" t="s">
        <v>199</v>
      </c>
      <c r="B8" s="84"/>
      <c r="C8" s="84"/>
      <c r="D8" s="84"/>
      <c r="E8" s="84"/>
      <c r="F8" s="84"/>
      <c r="G8" s="98"/>
      <c r="H8" s="572"/>
      <c r="I8" s="374"/>
      <c r="J8" s="374"/>
      <c r="K8" s="597"/>
      <c r="L8" s="375"/>
      <c r="M8" s="374"/>
      <c r="N8" s="374"/>
      <c r="O8" s="374"/>
      <c r="P8" s="598"/>
      <c r="Q8" s="425"/>
    </row>
    <row r="9" spans="1:17" ht="24" customHeight="1">
      <c r="A9" s="599" t="s">
        <v>200</v>
      </c>
      <c r="B9" s="84"/>
      <c r="C9" s="84"/>
      <c r="D9" s="84"/>
      <c r="E9" s="84"/>
      <c r="F9" s="84"/>
      <c r="G9" s="98"/>
      <c r="H9" s="572"/>
      <c r="I9" s="374"/>
      <c r="J9" s="374"/>
      <c r="K9" s="597"/>
      <c r="L9" s="375"/>
      <c r="M9" s="374"/>
      <c r="N9" s="374"/>
      <c r="O9" s="374"/>
      <c r="P9" s="598"/>
      <c r="Q9" s="425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3782</v>
      </c>
      <c r="H10" s="319">
        <v>3782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69807</v>
      </c>
      <c r="M10" s="319">
        <v>67869</v>
      </c>
      <c r="N10" s="301">
        <f>L10-M10</f>
        <v>1938</v>
      </c>
      <c r="O10" s="301">
        <f>$F10*N10</f>
        <v>387600</v>
      </c>
      <c r="P10" s="301">
        <f>O10/1000000</f>
        <v>0.3876</v>
      </c>
      <c r="Q10" s="425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1111</v>
      </c>
      <c r="H11" s="319">
        <v>1111</v>
      </c>
      <c r="I11" s="301">
        <f aca="true" t="shared" si="0" ref="I11:I30">G11-H11</f>
        <v>0</v>
      </c>
      <c r="J11" s="301">
        <f aca="true" t="shared" si="1" ref="J11:J30">$F11*I11</f>
        <v>0</v>
      </c>
      <c r="K11" s="301">
        <f aca="true" t="shared" si="2" ref="K11:K30">J11/1000000</f>
        <v>0</v>
      </c>
      <c r="L11" s="318">
        <v>25938</v>
      </c>
      <c r="M11" s="319">
        <v>24671</v>
      </c>
      <c r="N11" s="301">
        <f aca="true" t="shared" si="3" ref="N11:N30">L11-M11</f>
        <v>1267</v>
      </c>
      <c r="O11" s="301">
        <f aca="true" t="shared" si="4" ref="O11:O30">$F11*N11</f>
        <v>202720</v>
      </c>
      <c r="P11" s="301">
        <f aca="true" t="shared" si="5" ref="P11:P30">O11/1000000</f>
        <v>0.20272</v>
      </c>
      <c r="Q11" s="425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4634</v>
      </c>
      <c r="H12" s="319">
        <v>4634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58466</v>
      </c>
      <c r="M12" s="319">
        <v>58456</v>
      </c>
      <c r="N12" s="301">
        <f t="shared" si="3"/>
        <v>10</v>
      </c>
      <c r="O12" s="301">
        <f t="shared" si="4"/>
        <v>10000</v>
      </c>
      <c r="P12" s="301">
        <f t="shared" si="5"/>
        <v>0.01</v>
      </c>
      <c r="Q12" s="425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280</v>
      </c>
      <c r="H13" s="319">
        <v>280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18407</v>
      </c>
      <c r="M13" s="319">
        <v>18366</v>
      </c>
      <c r="N13" s="301">
        <f t="shared" si="3"/>
        <v>41</v>
      </c>
      <c r="O13" s="301">
        <f t="shared" si="4"/>
        <v>16400</v>
      </c>
      <c r="P13" s="301">
        <f t="shared" si="5"/>
        <v>0.0164</v>
      </c>
      <c r="Q13" s="425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999724</v>
      </c>
      <c r="H14" s="319">
        <v>999724</v>
      </c>
      <c r="I14" s="301">
        <f t="shared" si="0"/>
        <v>0</v>
      </c>
      <c r="J14" s="301">
        <f t="shared" si="1"/>
        <v>0</v>
      </c>
      <c r="K14" s="301">
        <f t="shared" si="2"/>
        <v>0</v>
      </c>
      <c r="L14" s="318">
        <v>587</v>
      </c>
      <c r="M14" s="319">
        <v>662</v>
      </c>
      <c r="N14" s="301">
        <f t="shared" si="3"/>
        <v>-75</v>
      </c>
      <c r="O14" s="301">
        <f t="shared" si="4"/>
        <v>-60000</v>
      </c>
      <c r="P14" s="301">
        <f t="shared" si="5"/>
        <v>-0.06</v>
      </c>
      <c r="Q14" s="425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1683</v>
      </c>
      <c r="H15" s="319">
        <v>1683</v>
      </c>
      <c r="I15" s="301">
        <f t="shared" si="0"/>
        <v>0</v>
      </c>
      <c r="J15" s="301">
        <f t="shared" si="1"/>
        <v>0</v>
      </c>
      <c r="K15" s="301">
        <f t="shared" si="2"/>
        <v>0</v>
      </c>
      <c r="L15" s="318">
        <v>5454</v>
      </c>
      <c r="M15" s="319">
        <v>5405</v>
      </c>
      <c r="N15" s="301">
        <f t="shared" si="3"/>
        <v>49</v>
      </c>
      <c r="O15" s="301">
        <f t="shared" si="4"/>
        <v>19600</v>
      </c>
      <c r="P15" s="301">
        <f t="shared" si="5"/>
        <v>0.0196</v>
      </c>
      <c r="Q15" s="425"/>
    </row>
    <row r="16" spans="1:17" ht="24" customHeight="1">
      <c r="A16" s="600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5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5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1155</v>
      </c>
      <c r="H18" s="319">
        <v>1159</v>
      </c>
      <c r="I18" s="301">
        <f t="shared" si="0"/>
        <v>-4</v>
      </c>
      <c r="J18" s="301">
        <f t="shared" si="1"/>
        <v>-4000</v>
      </c>
      <c r="K18" s="301">
        <f t="shared" si="2"/>
        <v>-0.004</v>
      </c>
      <c r="L18" s="318">
        <v>999095</v>
      </c>
      <c r="M18" s="319">
        <v>999096</v>
      </c>
      <c r="N18" s="301">
        <f t="shared" si="3"/>
        <v>-1</v>
      </c>
      <c r="O18" s="301">
        <f t="shared" si="4"/>
        <v>-1000</v>
      </c>
      <c r="P18" s="301">
        <f t="shared" si="5"/>
        <v>-0.001</v>
      </c>
      <c r="Q18" s="425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5"/>
    </row>
    <row r="20" spans="1:17" ht="24" customHeight="1">
      <c r="A20" s="255"/>
      <c r="B20" s="601" t="s">
        <v>211</v>
      </c>
      <c r="C20" s="602"/>
      <c r="D20" s="258"/>
      <c r="E20" s="256"/>
      <c r="F20" s="272"/>
      <c r="G20" s="318"/>
      <c r="H20" s="319"/>
      <c r="I20" s="301"/>
      <c r="J20" s="301"/>
      <c r="K20" s="548">
        <f>SUM(K10:K18)</f>
        <v>-0.004</v>
      </c>
      <c r="L20" s="318"/>
      <c r="M20" s="319"/>
      <c r="N20" s="301"/>
      <c r="O20" s="301"/>
      <c r="P20" s="548">
        <f>SUM(P10:P19)</f>
        <v>0.5753199999999998</v>
      </c>
      <c r="Q20" s="425"/>
    </row>
    <row r="21" spans="1:17" ht="24" customHeight="1">
      <c r="A21" s="255"/>
      <c r="B21" s="145"/>
      <c r="C21" s="602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5"/>
    </row>
    <row r="22" spans="1:17" ht="24" customHeight="1">
      <c r="A22" s="600" t="s">
        <v>204</v>
      </c>
      <c r="B22" s="84"/>
      <c r="C22" s="604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5"/>
    </row>
    <row r="23" spans="1:17" ht="24" customHeight="1">
      <c r="A23" s="255"/>
      <c r="B23" s="84"/>
      <c r="C23" s="604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5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318">
        <v>3437</v>
      </c>
      <c r="H24" s="319">
        <v>3437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8">
        <v>34489</v>
      </c>
      <c r="M24" s="319">
        <v>34489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25"/>
    </row>
    <row r="25" spans="1:17" ht="24" customHeight="1">
      <c r="A25" s="254">
        <v>10</v>
      </c>
      <c r="B25" s="84" t="s">
        <v>206</v>
      </c>
      <c r="C25" s="388">
        <v>4902519</v>
      </c>
      <c r="D25" s="272" t="s">
        <v>12</v>
      </c>
      <c r="E25" s="257" t="s">
        <v>324</v>
      </c>
      <c r="F25" s="258">
        <v>37.5</v>
      </c>
      <c r="G25" s="318">
        <v>656</v>
      </c>
      <c r="H25" s="319">
        <v>570</v>
      </c>
      <c r="I25" s="301">
        <f>G25-H25</f>
        <v>86</v>
      </c>
      <c r="J25" s="301">
        <f>$F25*I25</f>
        <v>3225</v>
      </c>
      <c r="K25" s="301">
        <f>J25/1000000</f>
        <v>0.003225</v>
      </c>
      <c r="L25" s="318">
        <v>1435</v>
      </c>
      <c r="M25" s="319">
        <v>1345</v>
      </c>
      <c r="N25" s="301">
        <f>L25-M25</f>
        <v>90</v>
      </c>
      <c r="O25" s="301">
        <f>$F25*N25</f>
        <v>3375</v>
      </c>
      <c r="P25" s="301">
        <f>O25/1000000</f>
        <v>0.003375</v>
      </c>
      <c r="Q25" s="425"/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855</v>
      </c>
      <c r="H26" s="319">
        <v>855</v>
      </c>
      <c r="I26" s="301">
        <f t="shared" si="0"/>
        <v>0</v>
      </c>
      <c r="J26" s="301">
        <f t="shared" si="1"/>
        <v>0</v>
      </c>
      <c r="K26" s="301">
        <f t="shared" si="2"/>
        <v>0</v>
      </c>
      <c r="L26" s="318">
        <v>343</v>
      </c>
      <c r="M26" s="319">
        <v>222</v>
      </c>
      <c r="N26" s="301">
        <f t="shared" si="3"/>
        <v>121</v>
      </c>
      <c r="O26" s="301">
        <f t="shared" si="4"/>
        <v>4537.5</v>
      </c>
      <c r="P26" s="301">
        <f t="shared" si="5"/>
        <v>0.0045375</v>
      </c>
      <c r="Q26" s="425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318">
        <v>3641</v>
      </c>
      <c r="H27" s="319">
        <v>3641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29369</v>
      </c>
      <c r="M27" s="319">
        <v>28952</v>
      </c>
      <c r="N27" s="301">
        <f t="shared" si="3"/>
        <v>417</v>
      </c>
      <c r="O27" s="301">
        <f t="shared" si="4"/>
        <v>31275</v>
      </c>
      <c r="P27" s="301">
        <f t="shared" si="5"/>
        <v>0.031275</v>
      </c>
      <c r="Q27" s="436"/>
    </row>
    <row r="28" spans="1:17" ht="19.5" customHeight="1">
      <c r="A28" s="254">
        <v>13</v>
      </c>
      <c r="B28" s="84" t="s">
        <v>208</v>
      </c>
      <c r="C28" s="464">
        <v>4902599</v>
      </c>
      <c r="D28" s="707" t="s">
        <v>12</v>
      </c>
      <c r="E28" s="257" t="s">
        <v>324</v>
      </c>
      <c r="F28" s="708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0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09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5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4368</v>
      </c>
      <c r="M30" s="319">
        <v>4368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5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6"/>
      <c r="I31" s="466"/>
      <c r="J31" s="466"/>
      <c r="K31" s="605"/>
      <c r="L31" s="606"/>
      <c r="M31" s="466"/>
      <c r="N31" s="466"/>
      <c r="O31" s="466"/>
      <c r="P31" s="607"/>
      <c r="Q31" s="512"/>
    </row>
    <row r="32" spans="1:16" ht="13.5" thickTop="1">
      <c r="A32" s="67"/>
      <c r="B32" s="75"/>
      <c r="C32" s="59"/>
      <c r="D32" s="61"/>
      <c r="E32" s="60"/>
      <c r="F32" s="60"/>
      <c r="G32" s="76"/>
      <c r="H32" s="572"/>
      <c r="I32" s="374"/>
      <c r="J32" s="374"/>
      <c r="K32" s="597"/>
      <c r="L32" s="572"/>
      <c r="M32" s="572"/>
      <c r="N32" s="374"/>
      <c r="O32" s="374"/>
      <c r="P32" s="608"/>
    </row>
    <row r="33" spans="1:16" ht="12.75">
      <c r="A33" s="67"/>
      <c r="B33" s="75"/>
      <c r="C33" s="59"/>
      <c r="D33" s="61"/>
      <c r="E33" s="60"/>
      <c r="F33" s="60"/>
      <c r="G33" s="76"/>
      <c r="H33" s="572"/>
      <c r="I33" s="374"/>
      <c r="J33" s="374"/>
      <c r="K33" s="597"/>
      <c r="L33" s="572"/>
      <c r="M33" s="572"/>
      <c r="N33" s="374"/>
      <c r="O33" s="374"/>
      <c r="P33" s="608"/>
    </row>
    <row r="34" spans="1:16" ht="12.75">
      <c r="A34" s="572"/>
      <c r="B34" s="463"/>
      <c r="C34" s="463"/>
      <c r="D34" s="463"/>
      <c r="E34" s="463"/>
      <c r="F34" s="463"/>
      <c r="G34" s="463"/>
      <c r="H34" s="463"/>
      <c r="I34" s="463"/>
      <c r="J34" s="463"/>
      <c r="K34" s="609"/>
      <c r="L34" s="463"/>
      <c r="M34" s="463"/>
      <c r="N34" s="463"/>
      <c r="O34" s="463"/>
      <c r="P34" s="610"/>
    </row>
    <row r="35" spans="1:16" ht="20.25">
      <c r="A35" s="161"/>
      <c r="B35" s="601" t="s">
        <v>210</v>
      </c>
      <c r="C35" s="611"/>
      <c r="D35" s="611"/>
      <c r="E35" s="611"/>
      <c r="F35" s="611"/>
      <c r="G35" s="611"/>
      <c r="H35" s="611"/>
      <c r="I35" s="611"/>
      <c r="J35" s="611"/>
      <c r="K35" s="603">
        <f>SUM(K24:K31)</f>
        <v>0.003225</v>
      </c>
      <c r="L35" s="612"/>
      <c r="M35" s="612"/>
      <c r="N35" s="612"/>
      <c r="O35" s="612"/>
      <c r="P35" s="603">
        <f>SUM(P24:P31)</f>
        <v>0.0391875</v>
      </c>
    </row>
    <row r="36" spans="1:16" ht="20.25">
      <c r="A36" s="91"/>
      <c r="B36" s="601" t="s">
        <v>211</v>
      </c>
      <c r="C36" s="604"/>
      <c r="D36" s="604"/>
      <c r="E36" s="604"/>
      <c r="F36" s="604"/>
      <c r="G36" s="604"/>
      <c r="H36" s="604"/>
      <c r="I36" s="604"/>
      <c r="J36" s="604"/>
      <c r="K36" s="613">
        <f>K20</f>
        <v>-0.004</v>
      </c>
      <c r="L36" s="612"/>
      <c r="M36" s="612"/>
      <c r="N36" s="612"/>
      <c r="O36" s="612"/>
      <c r="P36" s="613">
        <f>P20</f>
        <v>0.5753199999999998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4"/>
      <c r="L37" s="615"/>
      <c r="M37" s="615"/>
      <c r="N37" s="615"/>
      <c r="O37" s="615"/>
      <c r="P37" s="616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4"/>
      <c r="L38" s="615"/>
      <c r="M38" s="615"/>
      <c r="N38" s="615"/>
      <c r="O38" s="615"/>
      <c r="P38" s="616"/>
    </row>
    <row r="39" spans="1:16" ht="23.25">
      <c r="A39" s="91"/>
      <c r="B39" s="371" t="s">
        <v>213</v>
      </c>
      <c r="C39" s="617"/>
      <c r="D39" s="3"/>
      <c r="E39" s="3"/>
      <c r="F39" s="3"/>
      <c r="G39" s="3"/>
      <c r="H39" s="3"/>
      <c r="I39" s="3"/>
      <c r="J39" s="3"/>
      <c r="K39" s="623">
        <f>SUM(K35:K38)</f>
        <v>-0.0007750000000000001</v>
      </c>
      <c r="L39" s="618"/>
      <c r="M39" s="618"/>
      <c r="N39" s="618"/>
      <c r="O39" s="618"/>
      <c r="P39" s="619">
        <f>SUM(P35:P38)</f>
        <v>0.6145074999999999</v>
      </c>
    </row>
    <row r="40" ht="12.75">
      <c r="K40" s="620"/>
    </row>
    <row r="41" ht="13.5" thickBot="1">
      <c r="K41" s="620"/>
    </row>
    <row r="42" spans="1:17" ht="12.75">
      <c r="A42" s="518"/>
      <c r="B42" s="519"/>
      <c r="C42" s="519"/>
      <c r="D42" s="519"/>
      <c r="E42" s="519"/>
      <c r="F42" s="519"/>
      <c r="G42" s="519"/>
      <c r="H42" s="513"/>
      <c r="I42" s="513"/>
      <c r="J42" s="513"/>
      <c r="K42" s="513"/>
      <c r="L42" s="513"/>
      <c r="M42" s="513"/>
      <c r="N42" s="513"/>
      <c r="O42" s="513"/>
      <c r="P42" s="513"/>
      <c r="Q42" s="514"/>
    </row>
    <row r="43" spans="1:17" ht="23.25">
      <c r="A43" s="520" t="s">
        <v>305</v>
      </c>
      <c r="B43" s="521"/>
      <c r="C43" s="521"/>
      <c r="D43" s="521"/>
      <c r="E43" s="521"/>
      <c r="F43" s="521"/>
      <c r="G43" s="521"/>
      <c r="H43" s="455"/>
      <c r="I43" s="455"/>
      <c r="J43" s="455"/>
      <c r="K43" s="455"/>
      <c r="L43" s="455"/>
      <c r="M43" s="455"/>
      <c r="N43" s="455"/>
      <c r="O43" s="455"/>
      <c r="P43" s="455"/>
      <c r="Q43" s="515"/>
    </row>
    <row r="44" spans="1:17" ht="12.75">
      <c r="A44" s="522"/>
      <c r="B44" s="521"/>
      <c r="C44" s="521"/>
      <c r="D44" s="521"/>
      <c r="E44" s="521"/>
      <c r="F44" s="521"/>
      <c r="G44" s="521"/>
      <c r="H44" s="455"/>
      <c r="I44" s="455"/>
      <c r="J44" s="455"/>
      <c r="K44" s="455"/>
      <c r="L44" s="455"/>
      <c r="M44" s="455"/>
      <c r="N44" s="455"/>
      <c r="O44" s="455"/>
      <c r="P44" s="455"/>
      <c r="Q44" s="515"/>
    </row>
    <row r="45" spans="1:17" ht="18">
      <c r="A45" s="523"/>
      <c r="B45" s="524"/>
      <c r="C45" s="524"/>
      <c r="D45" s="524"/>
      <c r="E45" s="524"/>
      <c r="F45" s="524"/>
      <c r="G45" s="524"/>
      <c r="H45" s="455"/>
      <c r="I45" s="455"/>
      <c r="J45" s="511"/>
      <c r="K45" s="621" t="s">
        <v>317</v>
      </c>
      <c r="L45" s="455"/>
      <c r="M45" s="455"/>
      <c r="N45" s="455"/>
      <c r="O45" s="455"/>
      <c r="P45" s="622" t="s">
        <v>318</v>
      </c>
      <c r="Q45" s="515"/>
    </row>
    <row r="46" spans="1:17" ht="12.75">
      <c r="A46" s="526"/>
      <c r="B46" s="91"/>
      <c r="C46" s="91"/>
      <c r="D46" s="91"/>
      <c r="E46" s="91"/>
      <c r="F46" s="91"/>
      <c r="G46" s="91"/>
      <c r="H46" s="455"/>
      <c r="I46" s="455"/>
      <c r="J46" s="455"/>
      <c r="K46" s="455"/>
      <c r="L46" s="455"/>
      <c r="M46" s="455"/>
      <c r="N46" s="455"/>
      <c r="O46" s="455"/>
      <c r="P46" s="455"/>
      <c r="Q46" s="515"/>
    </row>
    <row r="47" spans="1:17" ht="12.75">
      <c r="A47" s="526"/>
      <c r="B47" s="91"/>
      <c r="C47" s="91"/>
      <c r="D47" s="91"/>
      <c r="E47" s="91"/>
      <c r="F47" s="91"/>
      <c r="G47" s="91"/>
      <c r="H47" s="455"/>
      <c r="I47" s="455"/>
      <c r="J47" s="455"/>
      <c r="K47" s="455"/>
      <c r="L47" s="455"/>
      <c r="M47" s="455"/>
      <c r="N47" s="455"/>
      <c r="O47" s="455"/>
      <c r="P47" s="455"/>
      <c r="Q47" s="515"/>
    </row>
    <row r="48" spans="1:17" ht="23.25">
      <c r="A48" s="520" t="s">
        <v>308</v>
      </c>
      <c r="B48" s="528"/>
      <c r="C48" s="528"/>
      <c r="D48" s="529"/>
      <c r="E48" s="529"/>
      <c r="F48" s="530"/>
      <c r="G48" s="529"/>
      <c r="H48" s="455"/>
      <c r="I48" s="455"/>
      <c r="J48" s="455"/>
      <c r="K48" s="623">
        <f>K39</f>
        <v>-0.0007750000000000001</v>
      </c>
      <c r="L48" s="524" t="s">
        <v>306</v>
      </c>
      <c r="M48" s="455"/>
      <c r="N48" s="455"/>
      <c r="O48" s="455"/>
      <c r="P48" s="623">
        <f>P39</f>
        <v>0.6145074999999999</v>
      </c>
      <c r="Q48" s="624" t="s">
        <v>306</v>
      </c>
    </row>
    <row r="49" spans="1:17" ht="23.25">
      <c r="A49" s="625"/>
      <c r="B49" s="534"/>
      <c r="C49" s="534"/>
      <c r="D49" s="521"/>
      <c r="E49" s="521"/>
      <c r="F49" s="535"/>
      <c r="G49" s="521"/>
      <c r="H49" s="455"/>
      <c r="I49" s="455"/>
      <c r="J49" s="455"/>
      <c r="K49" s="618"/>
      <c r="L49" s="584"/>
      <c r="M49" s="455"/>
      <c r="N49" s="455"/>
      <c r="O49" s="455"/>
      <c r="P49" s="618"/>
      <c r="Q49" s="626"/>
    </row>
    <row r="50" spans="1:17" ht="23.25">
      <c r="A50" s="627" t="s">
        <v>307</v>
      </c>
      <c r="B50" s="43"/>
      <c r="C50" s="43"/>
      <c r="D50" s="521"/>
      <c r="E50" s="521"/>
      <c r="F50" s="538"/>
      <c r="G50" s="529"/>
      <c r="H50" s="455"/>
      <c r="I50" s="455"/>
      <c r="J50" s="455"/>
      <c r="K50" s="623">
        <f>'STEPPED UP GENCO'!K44</f>
        <v>-0.16862194970352</v>
      </c>
      <c r="L50" s="524" t="s">
        <v>306</v>
      </c>
      <c r="M50" s="455"/>
      <c r="N50" s="455"/>
      <c r="O50" s="455"/>
      <c r="P50" s="623">
        <f>'STEPPED UP GENCO'!P44</f>
        <v>-0.0011830439999999994</v>
      </c>
      <c r="Q50" s="624" t="s">
        <v>306</v>
      </c>
    </row>
    <row r="51" spans="1:17" ht="6.75" customHeight="1">
      <c r="A51" s="539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515"/>
    </row>
    <row r="52" spans="1:17" ht="6.75" customHeight="1">
      <c r="A52" s="539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515"/>
    </row>
    <row r="53" spans="1:17" ht="6.75" customHeight="1">
      <c r="A53" s="539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515"/>
    </row>
    <row r="54" spans="1:17" ht="26.25" customHeight="1">
      <c r="A54" s="539"/>
      <c r="B54" s="455"/>
      <c r="C54" s="455"/>
      <c r="D54" s="455"/>
      <c r="E54" s="455"/>
      <c r="F54" s="455"/>
      <c r="G54" s="455"/>
      <c r="H54" s="528"/>
      <c r="I54" s="528"/>
      <c r="J54" s="628" t="s">
        <v>309</v>
      </c>
      <c r="K54" s="623">
        <f>SUM(K48:K53)</f>
        <v>-0.16939694970352</v>
      </c>
      <c r="L54" s="629" t="s">
        <v>306</v>
      </c>
      <c r="M54" s="280"/>
      <c r="N54" s="280"/>
      <c r="O54" s="280"/>
      <c r="P54" s="623">
        <f>SUM(P48:P53)</f>
        <v>0.6133244559999999</v>
      </c>
      <c r="Q54" s="629" t="s">
        <v>306</v>
      </c>
    </row>
    <row r="55" spans="1:17" ht="3" customHeight="1" thickBot="1">
      <c r="A55" s="540"/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J15" sqref="J1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6.57421875" style="0" customWidth="1"/>
    <col min="8" max="8" width="8.00390625" style="0" customWidth="1"/>
    <col min="9" max="9" width="5.7109375" style="0" customWidth="1"/>
    <col min="10" max="10" width="7.140625" style="0" customWidth="1"/>
    <col min="11" max="12" width="8.421875" style="0" customWidth="1"/>
    <col min="13" max="13" width="8.57421875" style="0" customWidth="1"/>
    <col min="14" max="14" width="7.00390625" style="0" customWidth="1"/>
    <col min="15" max="15" width="7.281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4" t="s">
        <v>217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</row>
    <row r="2" spans="1:17" ht="12.75">
      <c r="A2" s="656" t="s">
        <v>218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819" t="str">
        <f>NDPL!Q1</f>
        <v>APRIL-2021</v>
      </c>
      <c r="Q2" s="819"/>
    </row>
    <row r="3" spans="1:17" ht="12.75">
      <c r="A3" s="656" t="s">
        <v>426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</row>
    <row r="4" spans="1:17" ht="13.5" thickBot="1">
      <c r="A4" s="655"/>
      <c r="B4" s="655"/>
      <c r="C4" s="655"/>
      <c r="D4" s="655"/>
      <c r="E4" s="655"/>
      <c r="F4" s="655"/>
      <c r="G4" s="657"/>
      <c r="H4" s="657"/>
      <c r="I4" s="658" t="s">
        <v>373</v>
      </c>
      <c r="J4" s="657"/>
      <c r="K4" s="657"/>
      <c r="L4" s="657"/>
      <c r="M4" s="657"/>
      <c r="N4" s="658" t="s">
        <v>374</v>
      </c>
      <c r="O4" s="657"/>
      <c r="P4" s="657"/>
      <c r="Q4" s="655"/>
    </row>
    <row r="5" spans="1:17" s="729" customFormat="1" ht="46.5" thickBot="1" thickTop="1">
      <c r="A5" s="725" t="s">
        <v>8</v>
      </c>
      <c r="B5" s="727" t="s">
        <v>9</v>
      </c>
      <c r="C5" s="726" t="s">
        <v>1</v>
      </c>
      <c r="D5" s="726" t="s">
        <v>2</v>
      </c>
      <c r="E5" s="726" t="s">
        <v>3</v>
      </c>
      <c r="F5" s="726" t="s">
        <v>10</v>
      </c>
      <c r="G5" s="725" t="str">
        <f>NDPL!G5</f>
        <v>FINAL READING 30/04/2021</v>
      </c>
      <c r="H5" s="726" t="str">
        <f>NDPL!H5</f>
        <v>INTIAL READING 01/04/2021</v>
      </c>
      <c r="I5" s="726" t="s">
        <v>4</v>
      </c>
      <c r="J5" s="726" t="s">
        <v>5</v>
      </c>
      <c r="K5" s="726" t="s">
        <v>6</v>
      </c>
      <c r="L5" s="725" t="str">
        <f>NDPL!G5</f>
        <v>FINAL READING 30/04/2021</v>
      </c>
      <c r="M5" s="726" t="str">
        <f>NDPL!H5</f>
        <v>INTIAL READING 01/04/2021</v>
      </c>
      <c r="N5" s="726" t="s">
        <v>4</v>
      </c>
      <c r="O5" s="726" t="s">
        <v>5</v>
      </c>
      <c r="P5" s="726" t="s">
        <v>6</v>
      </c>
      <c r="Q5" s="728" t="s">
        <v>287</v>
      </c>
    </row>
    <row r="6" spans="1:17" ht="14.25" thickBot="1" thickTop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</row>
    <row r="7" spans="1:17" ht="13.5" thickTop="1">
      <c r="A7" s="659" t="s">
        <v>425</v>
      </c>
      <c r="B7" s="660"/>
      <c r="C7" s="661"/>
      <c r="D7" s="661"/>
      <c r="E7" s="661"/>
      <c r="F7" s="661"/>
      <c r="G7" s="662"/>
      <c r="H7" s="663"/>
      <c r="I7" s="663"/>
      <c r="J7" s="663"/>
      <c r="K7" s="664"/>
      <c r="L7" s="665"/>
      <c r="M7" s="661"/>
      <c r="N7" s="663"/>
      <c r="O7" s="663"/>
      <c r="P7" s="666"/>
      <c r="Q7" s="667"/>
    </row>
    <row r="8" spans="1:17" ht="12.75">
      <c r="A8" s="668" t="s">
        <v>199</v>
      </c>
      <c r="B8" s="655"/>
      <c r="C8" s="655"/>
      <c r="D8" s="655"/>
      <c r="E8" s="655"/>
      <c r="F8" s="655"/>
      <c r="G8" s="669"/>
      <c r="H8" s="670"/>
      <c r="I8" s="671"/>
      <c r="J8" s="671"/>
      <c r="K8" s="672"/>
      <c r="L8" s="673"/>
      <c r="M8" s="671"/>
      <c r="N8" s="671"/>
      <c r="O8" s="671"/>
      <c r="P8" s="674"/>
      <c r="Q8" s="452"/>
    </row>
    <row r="9" spans="1:17" ht="12.75">
      <c r="A9" s="675" t="s">
        <v>427</v>
      </c>
      <c r="B9" s="655"/>
      <c r="C9" s="655"/>
      <c r="D9" s="655"/>
      <c r="E9" s="655"/>
      <c r="F9" s="655"/>
      <c r="G9" s="669"/>
      <c r="H9" s="670"/>
      <c r="I9" s="671"/>
      <c r="J9" s="671"/>
      <c r="K9" s="672"/>
      <c r="L9" s="673"/>
      <c r="M9" s="671"/>
      <c r="N9" s="671"/>
      <c r="O9" s="671"/>
      <c r="P9" s="674"/>
      <c r="Q9" s="452"/>
    </row>
    <row r="10" spans="1:17" s="421" customFormat="1" ht="12.75">
      <c r="A10" s="676">
        <v>1</v>
      </c>
      <c r="B10" s="678" t="s">
        <v>450</v>
      </c>
      <c r="C10" s="677">
        <v>4864952</v>
      </c>
      <c r="D10" s="722" t="s">
        <v>12</v>
      </c>
      <c r="E10" s="723" t="s">
        <v>324</v>
      </c>
      <c r="F10" s="677">
        <v>625</v>
      </c>
      <c r="G10" s="676">
        <v>990050</v>
      </c>
      <c r="H10" s="53">
        <v>990068</v>
      </c>
      <c r="I10" s="53">
        <f>G10-H10</f>
        <v>-18</v>
      </c>
      <c r="J10" s="53">
        <f>$F10*I10</f>
        <v>-11250</v>
      </c>
      <c r="K10" s="53">
        <f>J10/1000000</f>
        <v>-0.01125</v>
      </c>
      <c r="L10" s="676">
        <v>16</v>
      </c>
      <c r="M10" s="53">
        <v>15</v>
      </c>
      <c r="N10" s="53">
        <f>L10-M10</f>
        <v>1</v>
      </c>
      <c r="O10" s="53">
        <f>$F10*N10</f>
        <v>625</v>
      </c>
      <c r="P10" s="53">
        <f>O10/1000000</f>
        <v>0.000625</v>
      </c>
      <c r="Q10" s="452"/>
    </row>
    <row r="11" spans="1:17" s="421" customFormat="1" ht="12.75">
      <c r="A11" s="676">
        <v>2</v>
      </c>
      <c r="B11" s="678" t="s">
        <v>451</v>
      </c>
      <c r="C11" s="677">
        <v>5129958</v>
      </c>
      <c r="D11" s="722" t="s">
        <v>12</v>
      </c>
      <c r="E11" s="723" t="s">
        <v>324</v>
      </c>
      <c r="F11" s="677">
        <v>625</v>
      </c>
      <c r="G11" s="676">
        <v>990450</v>
      </c>
      <c r="H11" s="53">
        <v>990452</v>
      </c>
      <c r="I11" s="53">
        <f>G11-H11</f>
        <v>-2</v>
      </c>
      <c r="J11" s="53">
        <f>$F11*I11</f>
        <v>-1250</v>
      </c>
      <c r="K11" s="53">
        <f>J11/1000000</f>
        <v>-0.00125</v>
      </c>
      <c r="L11" s="676">
        <v>999866</v>
      </c>
      <c r="M11" s="53">
        <v>999867</v>
      </c>
      <c r="N11" s="53">
        <f>L11-M11</f>
        <v>-1</v>
      </c>
      <c r="O11" s="53">
        <f>$F11*N11</f>
        <v>-625</v>
      </c>
      <c r="P11" s="53">
        <f>O11/1000000</f>
        <v>-0.000625</v>
      </c>
      <c r="Q11" s="452"/>
    </row>
    <row r="12" spans="1:17" ht="12.75">
      <c r="A12" s="668" t="s">
        <v>111</v>
      </c>
      <c r="B12" s="668"/>
      <c r="C12" s="677"/>
      <c r="D12" s="722"/>
      <c r="E12" s="723"/>
      <c r="F12" s="677"/>
      <c r="G12" s="676"/>
      <c r="H12" s="53"/>
      <c r="I12" s="53"/>
      <c r="J12" s="53"/>
      <c r="K12" s="53"/>
      <c r="L12" s="676"/>
      <c r="M12" s="53"/>
      <c r="N12" s="53"/>
      <c r="O12" s="53"/>
      <c r="P12" s="53"/>
      <c r="Q12" s="452"/>
    </row>
    <row r="13" spans="1:17" s="421" customFormat="1" ht="12.75">
      <c r="A13" s="676">
        <v>1</v>
      </c>
      <c r="B13" s="678" t="s">
        <v>450</v>
      </c>
      <c r="C13" s="677">
        <v>5295160</v>
      </c>
      <c r="D13" s="722" t="s">
        <v>12</v>
      </c>
      <c r="E13" s="723" t="s">
        <v>324</v>
      </c>
      <c r="F13" s="677">
        <v>800</v>
      </c>
      <c r="G13" s="676">
        <v>996185</v>
      </c>
      <c r="H13" s="53">
        <v>996467</v>
      </c>
      <c r="I13" s="53">
        <f>G13-H13</f>
        <v>-282</v>
      </c>
      <c r="J13" s="53">
        <f>$F13*I13</f>
        <v>-225600</v>
      </c>
      <c r="K13" s="53">
        <f>J13/1000000</f>
        <v>-0.2256</v>
      </c>
      <c r="L13" s="676">
        <v>6137</v>
      </c>
      <c r="M13" s="53">
        <v>6137</v>
      </c>
      <c r="N13" s="53">
        <f>L13-M13</f>
        <v>0</v>
      </c>
      <c r="O13" s="53">
        <f>$F13*N13</f>
        <v>0</v>
      </c>
      <c r="P13" s="53">
        <f>O13/1000000</f>
        <v>0</v>
      </c>
      <c r="Q13" s="452"/>
    </row>
    <row r="14" spans="1:17" s="421" customFormat="1" ht="12.75">
      <c r="A14" s="746" t="s">
        <v>466</v>
      </c>
      <c r="B14" s="668"/>
      <c r="C14" s="677"/>
      <c r="D14" s="722"/>
      <c r="E14" s="723"/>
      <c r="F14" s="677"/>
      <c r="G14" s="676"/>
      <c r="H14" s="53"/>
      <c r="I14" s="53"/>
      <c r="J14" s="53"/>
      <c r="K14" s="53"/>
      <c r="L14" s="676"/>
      <c r="M14" s="53"/>
      <c r="N14" s="53"/>
      <c r="O14" s="53"/>
      <c r="P14" s="53"/>
      <c r="Q14" s="452"/>
    </row>
    <row r="15" spans="1:17" s="828" customFormat="1" ht="12.75">
      <c r="A15" s="829">
        <v>1</v>
      </c>
      <c r="B15" s="841" t="s">
        <v>457</v>
      </c>
      <c r="C15" s="863" t="s">
        <v>465</v>
      </c>
      <c r="D15" s="842" t="s">
        <v>463</v>
      </c>
      <c r="E15" s="843" t="s">
        <v>324</v>
      </c>
      <c r="F15" s="844">
        <v>-1</v>
      </c>
      <c r="G15" s="857">
        <v>27860</v>
      </c>
      <c r="H15" s="858">
        <v>24320</v>
      </c>
      <c r="I15" s="859">
        <f>G15-H15</f>
        <v>3540</v>
      </c>
      <c r="J15" s="859">
        <f>$F15*I15</f>
        <v>-3540</v>
      </c>
      <c r="K15" s="860">
        <f>J15/1000000</f>
        <v>-0.00354</v>
      </c>
      <c r="L15" s="857">
        <v>102720</v>
      </c>
      <c r="M15" s="861">
        <v>96750</v>
      </c>
      <c r="N15" s="859">
        <f>L15-M15</f>
        <v>5970</v>
      </c>
      <c r="O15" s="859">
        <f>$F15*N15</f>
        <v>-5970</v>
      </c>
      <c r="P15" s="862">
        <f>O15/1000000</f>
        <v>-0.00597</v>
      </c>
      <c r="Q15" s="845"/>
    </row>
    <row r="16" spans="1:17" s="828" customFormat="1" ht="12.75">
      <c r="A16" s="829">
        <v>2</v>
      </c>
      <c r="B16" s="841" t="s">
        <v>458</v>
      </c>
      <c r="C16" s="863" t="s">
        <v>462</v>
      </c>
      <c r="D16" s="842" t="s">
        <v>463</v>
      </c>
      <c r="E16" s="843" t="s">
        <v>324</v>
      </c>
      <c r="F16" s="844">
        <v>-1</v>
      </c>
      <c r="G16" s="857">
        <v>18680</v>
      </c>
      <c r="H16" s="858">
        <v>15480</v>
      </c>
      <c r="I16" s="859">
        <f>G16-H16</f>
        <v>3200</v>
      </c>
      <c r="J16" s="859">
        <f>$F16*I16</f>
        <v>-3200</v>
      </c>
      <c r="K16" s="860">
        <f>J16/1000000</f>
        <v>-0.0032</v>
      </c>
      <c r="L16" s="857">
        <v>289489</v>
      </c>
      <c r="M16" s="861">
        <v>276470</v>
      </c>
      <c r="N16" s="859">
        <f>L16-M16</f>
        <v>13019</v>
      </c>
      <c r="O16" s="859">
        <f>$F16*N16</f>
        <v>-13019</v>
      </c>
      <c r="P16" s="862">
        <f>O16/1000000</f>
        <v>-0.013019</v>
      </c>
      <c r="Q16" s="845"/>
    </row>
    <row r="17" spans="1:17" s="828" customFormat="1" ht="12.75">
      <c r="A17" s="829">
        <v>3</v>
      </c>
      <c r="B17" s="841" t="s">
        <v>459</v>
      </c>
      <c r="C17" s="863" t="s">
        <v>464</v>
      </c>
      <c r="D17" s="842" t="s">
        <v>463</v>
      </c>
      <c r="E17" s="843" t="s">
        <v>324</v>
      </c>
      <c r="F17" s="844">
        <v>-1</v>
      </c>
      <c r="G17" s="857">
        <v>64800</v>
      </c>
      <c r="H17" s="858">
        <v>62400</v>
      </c>
      <c r="I17" s="859">
        <f>G17-H17</f>
        <v>2400</v>
      </c>
      <c r="J17" s="859">
        <f>$F17*I17</f>
        <v>-2400</v>
      </c>
      <c r="K17" s="860">
        <f>J17/1000000</f>
        <v>-0.0024</v>
      </c>
      <c r="L17" s="857">
        <v>822600</v>
      </c>
      <c r="M17" s="861">
        <v>772899</v>
      </c>
      <c r="N17" s="859">
        <f>L17-M17</f>
        <v>49701</v>
      </c>
      <c r="O17" s="859">
        <f>$F17*N17</f>
        <v>-49701</v>
      </c>
      <c r="P17" s="862">
        <f>O17/1000000</f>
        <v>-0.049701</v>
      </c>
      <c r="Q17" s="845"/>
    </row>
    <row r="18" spans="1:17" s="421" customFormat="1" ht="15">
      <c r="A18" s="676"/>
      <c r="B18" s="678"/>
      <c r="C18" s="677"/>
      <c r="D18" s="722"/>
      <c r="E18" s="723"/>
      <c r="F18" s="677"/>
      <c r="G18" s="318"/>
      <c r="H18" s="319"/>
      <c r="I18" s="671"/>
      <c r="J18" s="671"/>
      <c r="K18" s="724"/>
      <c r="L18" s="318"/>
      <c r="M18" s="319"/>
      <c r="N18" s="671"/>
      <c r="O18" s="671"/>
      <c r="P18" s="674"/>
      <c r="Q18" s="452"/>
    </row>
    <row r="19" spans="1:18" s="17" customFormat="1" ht="13.5" thickBot="1">
      <c r="A19" s="679"/>
      <c r="B19" s="680" t="s">
        <v>211</v>
      </c>
      <c r="C19" s="681"/>
      <c r="D19" s="682"/>
      <c r="E19" s="681"/>
      <c r="F19" s="683"/>
      <c r="G19" s="684"/>
      <c r="H19" s="685"/>
      <c r="I19" s="685"/>
      <c r="J19" s="685"/>
      <c r="K19" s="686">
        <f>SUM(K10:K18)</f>
        <v>-0.24724000000000002</v>
      </c>
      <c r="L19" s="684"/>
      <c r="M19" s="685"/>
      <c r="N19" s="685"/>
      <c r="O19" s="685"/>
      <c r="P19" s="686">
        <f>SUM(P10:P18)</f>
        <v>-0.06869</v>
      </c>
      <c r="Q19" s="687"/>
      <c r="R19"/>
    </row>
    <row r="21" spans="1:16" ht="12.75">
      <c r="A21" s="103" t="s">
        <v>307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-0.09734619256062</v>
      </c>
      <c r="P21" s="103">
        <f>'STEPPED UP GENCO'!P45</f>
        <v>-0.0006829764999999997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2">
        <f>SUM(K19:K21)</f>
        <v>-0.34458619256062</v>
      </c>
      <c r="P23" s="742">
        <f>SUM(P19:P21)</f>
        <v>-0.0693729765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3">
      <selection activeCell="P16" sqref="P16"/>
    </sheetView>
  </sheetViews>
  <sheetFormatPr defaultColWidth="9.140625" defaultRowHeight="12.75"/>
  <cols>
    <col min="1" max="1" width="5.140625" style="421" customWidth="1"/>
    <col min="2" max="2" width="36.8515625" style="421" customWidth="1"/>
    <col min="3" max="3" width="14.8515625" style="421" bestFit="1" customWidth="1"/>
    <col min="4" max="4" width="9.8515625" style="421" customWidth="1"/>
    <col min="5" max="5" width="16.8515625" style="421" customWidth="1"/>
    <col min="6" max="6" width="11.421875" style="421" customWidth="1"/>
    <col min="7" max="7" width="13.421875" style="421" customWidth="1"/>
    <col min="8" max="8" width="13.8515625" style="421" customWidth="1"/>
    <col min="9" max="9" width="11.00390625" style="421" customWidth="1"/>
    <col min="10" max="10" width="11.28125" style="421" customWidth="1"/>
    <col min="11" max="11" width="15.28125" style="421" customWidth="1"/>
    <col min="12" max="12" width="14.00390625" style="421" customWidth="1"/>
    <col min="13" max="13" width="13.00390625" style="421" customWidth="1"/>
    <col min="14" max="14" width="11.140625" style="421" customWidth="1"/>
    <col min="15" max="15" width="13.00390625" style="421" customWidth="1"/>
    <col min="16" max="16" width="14.7109375" style="421" customWidth="1"/>
    <col min="17" max="17" width="20.00390625" style="421" customWidth="1"/>
    <col min="18" max="16384" width="9.140625" style="421" customWidth="1"/>
  </cols>
  <sheetData>
    <row r="1" ht="26.25">
      <c r="A1" s="1" t="s">
        <v>217</v>
      </c>
    </row>
    <row r="2" spans="1:17" ht="16.5" customHeight="1">
      <c r="A2" s="286" t="s">
        <v>218</v>
      </c>
      <c r="P2" s="630" t="str">
        <f>NDPL!Q1</f>
        <v>APRIL-2021</v>
      </c>
      <c r="Q2" s="631"/>
    </row>
    <row r="3" spans="1:8" ht="23.25">
      <c r="A3" s="175" t="s">
        <v>265</v>
      </c>
      <c r="H3" s="494"/>
    </row>
    <row r="4" spans="1:16" ht="24" thickBot="1">
      <c r="A4" s="3"/>
      <c r="G4" s="455"/>
      <c r="H4" s="455"/>
      <c r="I4" s="44" t="s">
        <v>373</v>
      </c>
      <c r="J4" s="455"/>
      <c r="K4" s="455"/>
      <c r="L4" s="455"/>
      <c r="M4" s="455"/>
      <c r="N4" s="44" t="s">
        <v>374</v>
      </c>
      <c r="O4" s="455"/>
      <c r="P4" s="455"/>
    </row>
    <row r="5" spans="1:17" ht="43.5" customHeight="1" thickBot="1" thickTop="1">
      <c r="A5" s="495" t="s">
        <v>8</v>
      </c>
      <c r="B5" s="474" t="s">
        <v>9</v>
      </c>
      <c r="C5" s="475" t="s">
        <v>1</v>
      </c>
      <c r="D5" s="475" t="s">
        <v>2</v>
      </c>
      <c r="E5" s="475" t="s">
        <v>3</v>
      </c>
      <c r="F5" s="475" t="s">
        <v>10</v>
      </c>
      <c r="G5" s="473" t="str">
        <f>NDPL!G5</f>
        <v>FINAL READING 30/04/2021</v>
      </c>
      <c r="H5" s="475" t="str">
        <f>NDPL!H5</f>
        <v>INTIAL READING 01/04/2021</v>
      </c>
      <c r="I5" s="475" t="s">
        <v>4</v>
      </c>
      <c r="J5" s="475" t="s">
        <v>5</v>
      </c>
      <c r="K5" s="496" t="s">
        <v>6</v>
      </c>
      <c r="L5" s="473" t="str">
        <f>NDPL!G5</f>
        <v>FINAL READING 30/04/2021</v>
      </c>
      <c r="M5" s="475" t="str">
        <f>NDPL!H5</f>
        <v>INTIAL READING 01/04/2021</v>
      </c>
      <c r="N5" s="475" t="s">
        <v>4</v>
      </c>
      <c r="O5" s="475" t="s">
        <v>5</v>
      </c>
      <c r="P5" s="496" t="s">
        <v>6</v>
      </c>
      <c r="Q5" s="496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3"/>
      <c r="N7" s="433"/>
      <c r="O7" s="433"/>
      <c r="P7" s="553"/>
      <c r="Q7" s="502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5"/>
      <c r="N8" s="455"/>
      <c r="O8" s="455"/>
      <c r="P8" s="632"/>
      <c r="Q8" s="425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933591</v>
      </c>
      <c r="H9" s="319">
        <v>934941</v>
      </c>
      <c r="I9" s="301">
        <f>G9-H9</f>
        <v>-1350</v>
      </c>
      <c r="J9" s="301">
        <f>$F9*I9</f>
        <v>-135000</v>
      </c>
      <c r="K9" s="301">
        <f>J9/1000000</f>
        <v>-0.135</v>
      </c>
      <c r="L9" s="318">
        <v>1886</v>
      </c>
      <c r="M9" s="319">
        <v>1886</v>
      </c>
      <c r="N9" s="301">
        <f>L9-M9</f>
        <v>0</v>
      </c>
      <c r="O9" s="301">
        <f>$F9*N9</f>
        <v>0</v>
      </c>
      <c r="P9" s="301">
        <f>O9/1000000</f>
        <v>0</v>
      </c>
      <c r="Q9" s="436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45543</v>
      </c>
      <c r="H10" s="319">
        <v>46105</v>
      </c>
      <c r="I10" s="301">
        <f aca="true" t="shared" si="0" ref="I10:I37">G10-H10</f>
        <v>-562</v>
      </c>
      <c r="J10" s="301">
        <f aca="true" t="shared" si="1" ref="J10:J37">$F10*I10</f>
        <v>-56200</v>
      </c>
      <c r="K10" s="301">
        <f aca="true" t="shared" si="2" ref="K10:K37">J10/1000000</f>
        <v>-0.0562</v>
      </c>
      <c r="L10" s="318">
        <v>6243</v>
      </c>
      <c r="M10" s="319">
        <v>6279</v>
      </c>
      <c r="N10" s="301">
        <f aca="true" t="shared" si="3" ref="N10:N37">L10-M10</f>
        <v>-36</v>
      </c>
      <c r="O10" s="301">
        <f aca="true" t="shared" si="4" ref="O10:O37">$F10*N10</f>
        <v>-3600</v>
      </c>
      <c r="P10" s="301">
        <f aca="true" t="shared" si="5" ref="P10:P37">O10/1000000</f>
        <v>-0.0036</v>
      </c>
      <c r="Q10" s="425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16701</v>
      </c>
      <c r="H11" s="319">
        <v>16690</v>
      </c>
      <c r="I11" s="301">
        <f t="shared" si="0"/>
        <v>11</v>
      </c>
      <c r="J11" s="301">
        <f t="shared" si="1"/>
        <v>5500</v>
      </c>
      <c r="K11" s="301">
        <f t="shared" si="2"/>
        <v>0.0055</v>
      </c>
      <c r="L11" s="318">
        <v>3847</v>
      </c>
      <c r="M11" s="319">
        <v>3846</v>
      </c>
      <c r="N11" s="301">
        <f t="shared" si="3"/>
        <v>1</v>
      </c>
      <c r="O11" s="301">
        <f t="shared" si="4"/>
        <v>500</v>
      </c>
      <c r="P11" s="301">
        <f t="shared" si="5"/>
        <v>0.0005</v>
      </c>
      <c r="Q11" s="425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4">
        <v>937.5</v>
      </c>
      <c r="G12" s="318">
        <v>997834</v>
      </c>
      <c r="H12" s="319">
        <v>997793</v>
      </c>
      <c r="I12" s="301">
        <f t="shared" si="0"/>
        <v>41</v>
      </c>
      <c r="J12" s="301">
        <f t="shared" si="1"/>
        <v>38437.5</v>
      </c>
      <c r="K12" s="301">
        <f t="shared" si="2"/>
        <v>0.0384375</v>
      </c>
      <c r="L12" s="318">
        <v>999792</v>
      </c>
      <c r="M12" s="319">
        <v>999785</v>
      </c>
      <c r="N12" s="301">
        <f t="shared" si="3"/>
        <v>7</v>
      </c>
      <c r="O12" s="301">
        <f t="shared" si="4"/>
        <v>6562.5</v>
      </c>
      <c r="P12" s="301">
        <f t="shared" si="5"/>
        <v>0.0065625</v>
      </c>
      <c r="Q12" s="645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5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5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993445</v>
      </c>
      <c r="H15" s="319">
        <v>993478</v>
      </c>
      <c r="I15" s="301">
        <f t="shared" si="0"/>
        <v>-33</v>
      </c>
      <c r="J15" s="301">
        <f t="shared" si="1"/>
        <v>33000</v>
      </c>
      <c r="K15" s="301">
        <f t="shared" si="2"/>
        <v>0.033</v>
      </c>
      <c r="L15" s="318">
        <v>999631</v>
      </c>
      <c r="M15" s="319">
        <v>999634</v>
      </c>
      <c r="N15" s="301">
        <f t="shared" si="3"/>
        <v>-3</v>
      </c>
      <c r="O15" s="301">
        <f t="shared" si="4"/>
        <v>3000</v>
      </c>
      <c r="P15" s="301">
        <f t="shared" si="5"/>
        <v>0.003</v>
      </c>
      <c r="Q15" s="425" t="s">
        <v>485</v>
      </c>
    </row>
    <row r="16" spans="1:17" ht="19.5" customHeight="1">
      <c r="A16" s="254"/>
      <c r="B16" s="280"/>
      <c r="C16" s="278"/>
      <c r="D16" s="264"/>
      <c r="E16" s="91"/>
      <c r="F16" s="279"/>
      <c r="G16" s="318"/>
      <c r="H16" s="319"/>
      <c r="I16" s="301"/>
      <c r="J16" s="301"/>
      <c r="K16" s="301">
        <v>0.0051</v>
      </c>
      <c r="L16" s="318"/>
      <c r="M16" s="319"/>
      <c r="N16" s="301"/>
      <c r="O16" s="301"/>
      <c r="P16" s="301">
        <v>0.00046</v>
      </c>
      <c r="Q16" s="436" t="s">
        <v>486</v>
      </c>
    </row>
    <row r="17" spans="1:17" ht="19.5" customHeight="1">
      <c r="A17" s="254">
        <v>6</v>
      </c>
      <c r="B17" s="280" t="s">
        <v>240</v>
      </c>
      <c r="C17" s="278">
        <v>4864851</v>
      </c>
      <c r="D17" s="264" t="s">
        <v>12</v>
      </c>
      <c r="E17" s="91" t="s">
        <v>324</v>
      </c>
      <c r="F17" s="279">
        <v>-500</v>
      </c>
      <c r="G17" s="318">
        <v>993190</v>
      </c>
      <c r="H17" s="319">
        <v>993229</v>
      </c>
      <c r="I17" s="301">
        <f t="shared" si="0"/>
        <v>-39</v>
      </c>
      <c r="J17" s="301">
        <f t="shared" si="1"/>
        <v>19500</v>
      </c>
      <c r="K17" s="301">
        <f t="shared" si="2"/>
        <v>0.0195</v>
      </c>
      <c r="L17" s="318">
        <v>999930</v>
      </c>
      <c r="M17" s="319">
        <v>999930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5"/>
    </row>
    <row r="18" spans="1:17" ht="19.5" customHeight="1">
      <c r="A18" s="254">
        <v>7</v>
      </c>
      <c r="B18" s="280" t="s">
        <v>255</v>
      </c>
      <c r="C18" s="278">
        <v>4902559</v>
      </c>
      <c r="D18" s="264" t="s">
        <v>12</v>
      </c>
      <c r="E18" s="91" t="s">
        <v>324</v>
      </c>
      <c r="F18" s="279">
        <v>300</v>
      </c>
      <c r="G18" s="318">
        <v>231</v>
      </c>
      <c r="H18" s="319">
        <v>231</v>
      </c>
      <c r="I18" s="301">
        <f t="shared" si="0"/>
        <v>0</v>
      </c>
      <c r="J18" s="301">
        <f t="shared" si="1"/>
        <v>0</v>
      </c>
      <c r="K18" s="301">
        <f t="shared" si="2"/>
        <v>0</v>
      </c>
      <c r="L18" s="318">
        <v>4</v>
      </c>
      <c r="M18" s="319">
        <v>4</v>
      </c>
      <c r="N18" s="301">
        <f t="shared" si="3"/>
        <v>0</v>
      </c>
      <c r="O18" s="301">
        <f t="shared" si="4"/>
        <v>0</v>
      </c>
      <c r="P18" s="301">
        <f t="shared" si="5"/>
        <v>0</v>
      </c>
      <c r="Q18" s="425"/>
    </row>
    <row r="19" spans="1:17" ht="19.5" customHeight="1">
      <c r="A19" s="254"/>
      <c r="B19" s="277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5"/>
    </row>
    <row r="20" spans="1:17" ht="19.5" customHeight="1">
      <c r="A20" s="254"/>
      <c r="B20" s="280"/>
      <c r="C20" s="278"/>
      <c r="D20" s="264"/>
      <c r="E20" s="91"/>
      <c r="F20" s="279"/>
      <c r="G20" s="318"/>
      <c r="H20" s="319"/>
      <c r="I20" s="301"/>
      <c r="J20" s="301"/>
      <c r="K20" s="301"/>
      <c r="L20" s="318"/>
      <c r="M20" s="319"/>
      <c r="N20" s="301"/>
      <c r="O20" s="301"/>
      <c r="P20" s="301"/>
      <c r="Q20" s="425"/>
    </row>
    <row r="21" spans="1:17" ht="19.5" customHeight="1">
      <c r="A21" s="254"/>
      <c r="B21" s="277" t="s">
        <v>241</v>
      </c>
      <c r="C21" s="278"/>
      <c r="D21" s="264"/>
      <c r="E21" s="91"/>
      <c r="F21" s="281"/>
      <c r="G21" s="318"/>
      <c r="H21" s="319"/>
      <c r="I21" s="301"/>
      <c r="J21" s="301"/>
      <c r="K21" s="548">
        <f>SUM(K9:K20)</f>
        <v>-0.08966250000000002</v>
      </c>
      <c r="L21" s="318"/>
      <c r="M21" s="319"/>
      <c r="N21" s="301"/>
      <c r="O21" s="301"/>
      <c r="P21" s="548">
        <f>SUM(P9:P20)</f>
        <v>0.0069225</v>
      </c>
      <c r="Q21" s="425"/>
    </row>
    <row r="22" spans="1:17" ht="19.5" customHeight="1">
      <c r="A22" s="254"/>
      <c r="B22" s="277" t="s">
        <v>242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5"/>
    </row>
    <row r="23" spans="1:17" ht="19.5" customHeight="1">
      <c r="A23" s="254"/>
      <c r="B23" s="277" t="s">
        <v>243</v>
      </c>
      <c r="C23" s="278"/>
      <c r="D23" s="264"/>
      <c r="E23" s="91"/>
      <c r="F23" s="281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5"/>
    </row>
    <row r="24" spans="1:17" ht="19.5" customHeight="1">
      <c r="A24" s="254">
        <v>8</v>
      </c>
      <c r="B24" s="280" t="s">
        <v>244</v>
      </c>
      <c r="C24" s="278">
        <v>4864796</v>
      </c>
      <c r="D24" s="264" t="s">
        <v>12</v>
      </c>
      <c r="E24" s="91" t="s">
        <v>324</v>
      </c>
      <c r="F24" s="279">
        <v>200</v>
      </c>
      <c r="G24" s="318">
        <v>968192</v>
      </c>
      <c r="H24" s="319">
        <v>968395</v>
      </c>
      <c r="I24" s="301">
        <f t="shared" si="0"/>
        <v>-203</v>
      </c>
      <c r="J24" s="301">
        <f t="shared" si="1"/>
        <v>-40600</v>
      </c>
      <c r="K24" s="301">
        <f t="shared" si="2"/>
        <v>-0.0406</v>
      </c>
      <c r="L24" s="318">
        <v>996559</v>
      </c>
      <c r="M24" s="319">
        <v>996560</v>
      </c>
      <c r="N24" s="301">
        <f t="shared" si="3"/>
        <v>-1</v>
      </c>
      <c r="O24" s="301">
        <f t="shared" si="4"/>
        <v>-200</v>
      </c>
      <c r="P24" s="301">
        <f t="shared" si="5"/>
        <v>-0.0002</v>
      </c>
      <c r="Q24" s="436"/>
    </row>
    <row r="25" spans="1:17" ht="21" customHeight="1">
      <c r="A25" s="254">
        <v>9</v>
      </c>
      <c r="B25" s="280" t="s">
        <v>245</v>
      </c>
      <c r="C25" s="278">
        <v>5128407</v>
      </c>
      <c r="D25" s="264" t="s">
        <v>12</v>
      </c>
      <c r="E25" s="91" t="s">
        <v>324</v>
      </c>
      <c r="F25" s="279">
        <v>937.5</v>
      </c>
      <c r="G25" s="318">
        <v>986761</v>
      </c>
      <c r="H25" s="319">
        <v>986667</v>
      </c>
      <c r="I25" s="301">
        <f t="shared" si="0"/>
        <v>94</v>
      </c>
      <c r="J25" s="301">
        <f t="shared" si="1"/>
        <v>88125</v>
      </c>
      <c r="K25" s="301">
        <f t="shared" si="2"/>
        <v>0.088125</v>
      </c>
      <c r="L25" s="318">
        <v>999568</v>
      </c>
      <c r="M25" s="319">
        <v>999562</v>
      </c>
      <c r="N25" s="301">
        <f t="shared" si="3"/>
        <v>6</v>
      </c>
      <c r="O25" s="301">
        <f t="shared" si="4"/>
        <v>5625</v>
      </c>
      <c r="P25" s="301">
        <f t="shared" si="5"/>
        <v>0.005625</v>
      </c>
      <c r="Q25" s="431"/>
    </row>
    <row r="26" spans="1:17" ht="19.5" customHeight="1">
      <c r="A26" s="254"/>
      <c r="B26" s="277" t="s">
        <v>246</v>
      </c>
      <c r="C26" s="280"/>
      <c r="D26" s="264"/>
      <c r="E26" s="91"/>
      <c r="F26" s="281"/>
      <c r="G26" s="318"/>
      <c r="H26" s="319"/>
      <c r="I26" s="301"/>
      <c r="J26" s="301"/>
      <c r="K26" s="548">
        <f>SUM(K24:K25)</f>
        <v>0.047525</v>
      </c>
      <c r="L26" s="318"/>
      <c r="M26" s="319"/>
      <c r="N26" s="301"/>
      <c r="O26" s="301"/>
      <c r="P26" s="548">
        <f>SUM(P24:P25)</f>
        <v>0.005425</v>
      </c>
      <c r="Q26" s="425"/>
    </row>
    <row r="27" spans="1:17" ht="19.5" customHeight="1">
      <c r="A27" s="254"/>
      <c r="B27" s="277" t="s">
        <v>247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5"/>
    </row>
    <row r="28" spans="1:17" ht="19.5" customHeight="1">
      <c r="A28" s="254"/>
      <c r="B28" s="277" t="s">
        <v>243</v>
      </c>
      <c r="C28" s="278"/>
      <c r="D28" s="264"/>
      <c r="E28" s="80"/>
      <c r="F28" s="279"/>
      <c r="G28" s="318"/>
      <c r="H28" s="319"/>
      <c r="I28" s="301"/>
      <c r="J28" s="301"/>
      <c r="K28" s="301"/>
      <c r="L28" s="318"/>
      <c r="M28" s="319"/>
      <c r="N28" s="301"/>
      <c r="O28" s="301"/>
      <c r="P28" s="301"/>
      <c r="Q28" s="425"/>
    </row>
    <row r="29" spans="1:17" ht="19.5" customHeight="1">
      <c r="A29" s="254">
        <v>10</v>
      </c>
      <c r="B29" s="280" t="s">
        <v>248</v>
      </c>
      <c r="C29" s="278">
        <v>4864866</v>
      </c>
      <c r="D29" s="264" t="s">
        <v>12</v>
      </c>
      <c r="E29" s="91" t="s">
        <v>324</v>
      </c>
      <c r="F29" s="464">
        <v>1250</v>
      </c>
      <c r="G29" s="318">
        <v>1746</v>
      </c>
      <c r="H29" s="319">
        <v>1711</v>
      </c>
      <c r="I29" s="301">
        <f t="shared" si="0"/>
        <v>35</v>
      </c>
      <c r="J29" s="301">
        <f t="shared" si="1"/>
        <v>43750</v>
      </c>
      <c r="K29" s="301">
        <f t="shared" si="2"/>
        <v>0.04375</v>
      </c>
      <c r="L29" s="318">
        <v>999176</v>
      </c>
      <c r="M29" s="319">
        <v>999175</v>
      </c>
      <c r="N29" s="301">
        <f t="shared" si="3"/>
        <v>1</v>
      </c>
      <c r="O29" s="301">
        <f t="shared" si="4"/>
        <v>1250</v>
      </c>
      <c r="P29" s="301">
        <f t="shared" si="5"/>
        <v>0.00125</v>
      </c>
      <c r="Q29" s="425"/>
    </row>
    <row r="30" spans="1:17" ht="19.5" customHeight="1">
      <c r="A30" s="254">
        <v>11</v>
      </c>
      <c r="B30" s="280" t="s">
        <v>249</v>
      </c>
      <c r="C30" s="278">
        <v>5295125</v>
      </c>
      <c r="D30" s="264" t="s">
        <v>12</v>
      </c>
      <c r="E30" s="91" t="s">
        <v>324</v>
      </c>
      <c r="F30" s="464">
        <v>93.75</v>
      </c>
      <c r="G30" s="318">
        <v>354199</v>
      </c>
      <c r="H30" s="319">
        <v>354782</v>
      </c>
      <c r="I30" s="301">
        <f>G30-H30</f>
        <v>-583</v>
      </c>
      <c r="J30" s="301">
        <f>$F30*I30</f>
        <v>-54656.25</v>
      </c>
      <c r="K30" s="301">
        <f>J30/1000000</f>
        <v>-0.05465625</v>
      </c>
      <c r="L30" s="318">
        <v>264505</v>
      </c>
      <c r="M30" s="319">
        <v>264511</v>
      </c>
      <c r="N30" s="301">
        <f>L30-M30</f>
        <v>-6</v>
      </c>
      <c r="O30" s="301">
        <f>$F30*N30</f>
        <v>-562.5</v>
      </c>
      <c r="P30" s="301">
        <f>O30/1000000</f>
        <v>-0.0005625</v>
      </c>
      <c r="Q30" s="425"/>
    </row>
    <row r="31" spans="1:17" ht="19.5" customHeight="1">
      <c r="A31" s="254">
        <v>12</v>
      </c>
      <c r="B31" s="280" t="s">
        <v>250</v>
      </c>
      <c r="C31" s="278">
        <v>5295126</v>
      </c>
      <c r="D31" s="264" t="s">
        <v>12</v>
      </c>
      <c r="E31" s="91" t="s">
        <v>324</v>
      </c>
      <c r="F31" s="464">
        <v>62.5</v>
      </c>
      <c r="G31" s="318">
        <v>292485</v>
      </c>
      <c r="H31" s="319">
        <v>293282</v>
      </c>
      <c r="I31" s="301">
        <f t="shared" si="0"/>
        <v>-797</v>
      </c>
      <c r="J31" s="301">
        <f t="shared" si="1"/>
        <v>-49812.5</v>
      </c>
      <c r="K31" s="301">
        <f t="shared" si="2"/>
        <v>-0.0498125</v>
      </c>
      <c r="L31" s="318">
        <v>65299</v>
      </c>
      <c r="M31" s="319">
        <v>65312</v>
      </c>
      <c r="N31" s="301">
        <f t="shared" si="3"/>
        <v>-13</v>
      </c>
      <c r="O31" s="301">
        <f t="shared" si="4"/>
        <v>-812.5</v>
      </c>
      <c r="P31" s="301">
        <f t="shared" si="5"/>
        <v>-0.0008125</v>
      </c>
      <c r="Q31" s="425"/>
    </row>
    <row r="32" spans="1:17" ht="19.5" customHeight="1">
      <c r="A32" s="254">
        <v>13</v>
      </c>
      <c r="B32" s="280" t="s">
        <v>251</v>
      </c>
      <c r="C32" s="278">
        <v>4865179</v>
      </c>
      <c r="D32" s="264" t="s">
        <v>12</v>
      </c>
      <c r="E32" s="91" t="s">
        <v>324</v>
      </c>
      <c r="F32" s="464">
        <v>3750</v>
      </c>
      <c r="G32" s="318">
        <v>945</v>
      </c>
      <c r="H32" s="319">
        <v>990</v>
      </c>
      <c r="I32" s="301">
        <f>G32-H32</f>
        <v>-45</v>
      </c>
      <c r="J32" s="301">
        <f>$F32*I32</f>
        <v>-168750</v>
      </c>
      <c r="K32" s="301">
        <f>J32/1000000</f>
        <v>-0.16875</v>
      </c>
      <c r="L32" s="318">
        <v>495</v>
      </c>
      <c r="M32" s="319">
        <v>496</v>
      </c>
      <c r="N32" s="301">
        <f>L32-M32</f>
        <v>-1</v>
      </c>
      <c r="O32" s="301">
        <f>$F32*N32</f>
        <v>-3750</v>
      </c>
      <c r="P32" s="301">
        <f>O32/1000000</f>
        <v>-0.00375</v>
      </c>
      <c r="Q32" s="425"/>
    </row>
    <row r="33" spans="1:17" ht="19.5" customHeight="1">
      <c r="A33" s="254">
        <v>14</v>
      </c>
      <c r="B33" s="280" t="s">
        <v>252</v>
      </c>
      <c r="C33" s="278">
        <v>4864795</v>
      </c>
      <c r="D33" s="264" t="s">
        <v>12</v>
      </c>
      <c r="E33" s="91" t="s">
        <v>324</v>
      </c>
      <c r="F33" s="464">
        <v>200</v>
      </c>
      <c r="G33" s="318">
        <v>949025</v>
      </c>
      <c r="H33" s="319">
        <v>949292</v>
      </c>
      <c r="I33" s="301">
        <f t="shared" si="0"/>
        <v>-267</v>
      </c>
      <c r="J33" s="301">
        <f t="shared" si="1"/>
        <v>-53400</v>
      </c>
      <c r="K33" s="301">
        <f t="shared" si="2"/>
        <v>-0.0534</v>
      </c>
      <c r="L33" s="318">
        <v>998474</v>
      </c>
      <c r="M33" s="319">
        <v>998491</v>
      </c>
      <c r="N33" s="301">
        <f t="shared" si="3"/>
        <v>-17</v>
      </c>
      <c r="O33" s="301">
        <f t="shared" si="4"/>
        <v>-3400</v>
      </c>
      <c r="P33" s="301">
        <f t="shared" si="5"/>
        <v>-0.0034</v>
      </c>
      <c r="Q33" s="436"/>
    </row>
    <row r="34" spans="1:17" ht="19.5" customHeight="1">
      <c r="A34" s="254">
        <v>15</v>
      </c>
      <c r="B34" s="280" t="s">
        <v>351</v>
      </c>
      <c r="C34" s="278">
        <v>4864821</v>
      </c>
      <c r="D34" s="264" t="s">
        <v>12</v>
      </c>
      <c r="E34" s="91" t="s">
        <v>324</v>
      </c>
      <c r="F34" s="464">
        <v>150</v>
      </c>
      <c r="G34" s="318">
        <v>987177</v>
      </c>
      <c r="H34" s="319">
        <v>987169</v>
      </c>
      <c r="I34" s="301">
        <f t="shared" si="0"/>
        <v>8</v>
      </c>
      <c r="J34" s="301">
        <f t="shared" si="1"/>
        <v>1200</v>
      </c>
      <c r="K34" s="301">
        <f t="shared" si="2"/>
        <v>0.0012</v>
      </c>
      <c r="L34" s="318">
        <v>988469</v>
      </c>
      <c r="M34" s="319">
        <v>988470</v>
      </c>
      <c r="N34" s="301">
        <f t="shared" si="3"/>
        <v>-1</v>
      </c>
      <c r="O34" s="301">
        <f t="shared" si="4"/>
        <v>-150</v>
      </c>
      <c r="P34" s="301">
        <f t="shared" si="5"/>
        <v>-0.00015</v>
      </c>
      <c r="Q34" s="445"/>
    </row>
    <row r="35" spans="1:17" ht="19.5" customHeight="1">
      <c r="A35" s="254"/>
      <c r="B35" s="277" t="s">
        <v>238</v>
      </c>
      <c r="C35" s="278"/>
      <c r="D35" s="264"/>
      <c r="E35" s="80"/>
      <c r="F35" s="27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25"/>
    </row>
    <row r="36" spans="1:17" ht="19.5" customHeight="1">
      <c r="A36" s="254">
        <v>16</v>
      </c>
      <c r="B36" s="280" t="s">
        <v>253</v>
      </c>
      <c r="C36" s="278">
        <v>4865185</v>
      </c>
      <c r="D36" s="264" t="s">
        <v>12</v>
      </c>
      <c r="E36" s="91" t="s">
        <v>324</v>
      </c>
      <c r="F36" s="464">
        <v>-2500</v>
      </c>
      <c r="G36" s="318">
        <v>997048</v>
      </c>
      <c r="H36" s="319">
        <v>997068</v>
      </c>
      <c r="I36" s="301">
        <f t="shared" si="0"/>
        <v>-20</v>
      </c>
      <c r="J36" s="301">
        <f t="shared" si="1"/>
        <v>50000</v>
      </c>
      <c r="K36" s="301">
        <f t="shared" si="2"/>
        <v>0.05</v>
      </c>
      <c r="L36" s="318">
        <v>3042</v>
      </c>
      <c r="M36" s="319">
        <v>3042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435"/>
    </row>
    <row r="37" spans="1:17" ht="19.5" customHeight="1">
      <c r="A37" s="254">
        <v>17</v>
      </c>
      <c r="B37" s="280" t="s">
        <v>256</v>
      </c>
      <c r="C37" s="278">
        <v>4902559</v>
      </c>
      <c r="D37" s="264" t="s">
        <v>12</v>
      </c>
      <c r="E37" s="91" t="s">
        <v>324</v>
      </c>
      <c r="F37" s="278">
        <v>-300</v>
      </c>
      <c r="G37" s="318">
        <v>231</v>
      </c>
      <c r="H37" s="319">
        <v>231</v>
      </c>
      <c r="I37" s="301">
        <f t="shared" si="0"/>
        <v>0</v>
      </c>
      <c r="J37" s="301">
        <f t="shared" si="1"/>
        <v>0</v>
      </c>
      <c r="K37" s="301">
        <f t="shared" si="2"/>
        <v>0</v>
      </c>
      <c r="L37" s="318">
        <v>4</v>
      </c>
      <c r="M37" s="319">
        <v>4</v>
      </c>
      <c r="N37" s="301">
        <f t="shared" si="3"/>
        <v>0</v>
      </c>
      <c r="O37" s="301">
        <f t="shared" si="4"/>
        <v>0</v>
      </c>
      <c r="P37" s="301">
        <f t="shared" si="5"/>
        <v>0</v>
      </c>
      <c r="Q37" s="425"/>
    </row>
    <row r="38" spans="1:17" ht="19.5" customHeight="1" thickBot="1">
      <c r="A38" s="282"/>
      <c r="B38" s="283" t="s">
        <v>254</v>
      </c>
      <c r="C38" s="283"/>
      <c r="D38" s="283"/>
      <c r="E38" s="283"/>
      <c r="F38" s="283"/>
      <c r="G38" s="97"/>
      <c r="H38" s="96"/>
      <c r="I38" s="96"/>
      <c r="J38" s="96"/>
      <c r="K38" s="393">
        <f>SUM(K29:K37)</f>
        <v>-0.23166875000000003</v>
      </c>
      <c r="L38" s="288"/>
      <c r="M38" s="633"/>
      <c r="N38" s="633"/>
      <c r="O38" s="633"/>
      <c r="P38" s="285">
        <f>SUM(P29:P37)</f>
        <v>-0.007425</v>
      </c>
      <c r="Q38" s="512"/>
    </row>
    <row r="39" spans="1:16" ht="13.5" thickTop="1">
      <c r="A39" s="51"/>
      <c r="B39" s="2"/>
      <c r="C39" s="87"/>
      <c r="D39" s="51"/>
      <c r="E39" s="87"/>
      <c r="F39" s="9"/>
      <c r="G39" s="9"/>
      <c r="H39" s="9"/>
      <c r="I39" s="9"/>
      <c r="J39" s="9"/>
      <c r="K39" s="10"/>
      <c r="L39" s="289"/>
      <c r="M39" s="503"/>
      <c r="N39" s="503"/>
      <c r="O39" s="503"/>
      <c r="P39" s="503"/>
    </row>
    <row r="40" spans="11:16" ht="12.75">
      <c r="K40" s="503"/>
      <c r="L40" s="503"/>
      <c r="M40" s="503"/>
      <c r="N40" s="503"/>
      <c r="O40" s="503"/>
      <c r="P40" s="503"/>
    </row>
    <row r="41" spans="7:16" ht="12.75">
      <c r="G41" s="634"/>
      <c r="K41" s="503"/>
      <c r="L41" s="503"/>
      <c r="M41" s="503"/>
      <c r="N41" s="503"/>
      <c r="O41" s="503"/>
      <c r="P41" s="503"/>
    </row>
    <row r="42" spans="2:16" ht="21.75">
      <c r="B42" s="177" t="s">
        <v>310</v>
      </c>
      <c r="K42" s="635">
        <f>K21</f>
        <v>-0.08966250000000002</v>
      </c>
      <c r="L42" s="636"/>
      <c r="M42" s="636"/>
      <c r="N42" s="636"/>
      <c r="O42" s="636"/>
      <c r="P42" s="635">
        <f>P21</f>
        <v>0.0069225</v>
      </c>
    </row>
    <row r="43" spans="2:16" ht="21.75">
      <c r="B43" s="177" t="s">
        <v>311</v>
      </c>
      <c r="K43" s="635">
        <f>K26</f>
        <v>0.047525</v>
      </c>
      <c r="L43" s="636"/>
      <c r="M43" s="636"/>
      <c r="N43" s="636"/>
      <c r="O43" s="636"/>
      <c r="P43" s="635">
        <f>P26</f>
        <v>0.005425</v>
      </c>
    </row>
    <row r="44" spans="2:16" ht="21.75">
      <c r="B44" s="177" t="s">
        <v>312</v>
      </c>
      <c r="K44" s="635">
        <f>K38</f>
        <v>-0.23166875000000003</v>
      </c>
      <c r="L44" s="636"/>
      <c r="M44" s="636"/>
      <c r="N44" s="636"/>
      <c r="O44" s="636"/>
      <c r="P44" s="637">
        <f>P38</f>
        <v>-0.007425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K31" sqref="K3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APRIL-2021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30/04/2021</v>
      </c>
      <c r="H5" s="31" t="str">
        <f>NDPL!H5</f>
        <v>INTIAL READING 01/04/2021</v>
      </c>
      <c r="I5" s="31" t="s">
        <v>4</v>
      </c>
      <c r="J5" s="31" t="s">
        <v>5</v>
      </c>
      <c r="K5" s="31" t="s">
        <v>6</v>
      </c>
      <c r="L5" s="33" t="str">
        <f>NDPL!G5</f>
        <v>FINAL READING 30/04/2021</v>
      </c>
      <c r="M5" s="31" t="str">
        <f>NDPL!H5</f>
        <v>INTIAL READING 01/04/2021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1" customFormat="1" ht="18">
      <c r="A10" s="396">
        <v>1</v>
      </c>
      <c r="B10" s="492" t="s">
        <v>259</v>
      </c>
      <c r="C10" s="403">
        <v>5295181</v>
      </c>
      <c r="D10" s="417" t="s">
        <v>12</v>
      </c>
      <c r="E10" s="111" t="s">
        <v>331</v>
      </c>
      <c r="F10" s="493">
        <v>1000</v>
      </c>
      <c r="G10" s="318">
        <v>124333</v>
      </c>
      <c r="H10" s="319">
        <v>123602</v>
      </c>
      <c r="I10" s="301">
        <f>G10-H10</f>
        <v>731</v>
      </c>
      <c r="J10" s="301">
        <f>$F10*I10</f>
        <v>731000</v>
      </c>
      <c r="K10" s="301">
        <f>J10/1000000</f>
        <v>0.731</v>
      </c>
      <c r="L10" s="318">
        <v>27683</v>
      </c>
      <c r="M10" s="319">
        <v>27569</v>
      </c>
      <c r="N10" s="301">
        <f>L10-M10</f>
        <v>114</v>
      </c>
      <c r="O10" s="301">
        <f>$F10*N10</f>
        <v>114000</v>
      </c>
      <c r="P10" s="301">
        <f>O10/1000000</f>
        <v>0.114</v>
      </c>
      <c r="Q10" s="425"/>
    </row>
    <row r="11" spans="1:17" s="421" customFormat="1" ht="18">
      <c r="A11" s="396">
        <v>2</v>
      </c>
      <c r="B11" s="492" t="s">
        <v>261</v>
      </c>
      <c r="C11" s="403">
        <v>4864970</v>
      </c>
      <c r="D11" s="417" t="s">
        <v>12</v>
      </c>
      <c r="E11" s="111" t="s">
        <v>331</v>
      </c>
      <c r="F11" s="493">
        <v>2000</v>
      </c>
      <c r="G11" s="318">
        <v>9589</v>
      </c>
      <c r="H11" s="319">
        <v>9278</v>
      </c>
      <c r="I11" s="301">
        <f>G11-H11</f>
        <v>311</v>
      </c>
      <c r="J11" s="301">
        <f>$F11*I11</f>
        <v>622000</v>
      </c>
      <c r="K11" s="301">
        <f>J11/1000000</f>
        <v>0.622</v>
      </c>
      <c r="L11" s="318">
        <v>1444</v>
      </c>
      <c r="M11" s="319">
        <v>1386</v>
      </c>
      <c r="N11" s="301">
        <f>L11-M11</f>
        <v>58</v>
      </c>
      <c r="O11" s="301">
        <f>$F11*N11</f>
        <v>116000</v>
      </c>
      <c r="P11" s="301">
        <f>O11/1000000</f>
        <v>0.116</v>
      </c>
      <c r="Q11" s="436"/>
    </row>
    <row r="12" spans="1:17" s="421" customFormat="1" ht="18">
      <c r="A12" s="90">
        <v>3</v>
      </c>
      <c r="B12" s="741" t="s">
        <v>454</v>
      </c>
      <c r="C12" s="403">
        <v>4864958</v>
      </c>
      <c r="D12" s="692" t="s">
        <v>12</v>
      </c>
      <c r="E12" s="692" t="s">
        <v>331</v>
      </c>
      <c r="F12" s="493">
        <v>-500</v>
      </c>
      <c r="G12" s="318">
        <v>910245</v>
      </c>
      <c r="H12" s="319">
        <v>914273</v>
      </c>
      <c r="I12" s="301">
        <f>G12-H12</f>
        <v>-4028</v>
      </c>
      <c r="J12" s="301">
        <f>$F12*I12</f>
        <v>2014000</v>
      </c>
      <c r="K12" s="301">
        <f>J12/1000000</f>
        <v>2.014</v>
      </c>
      <c r="L12" s="318">
        <v>998015</v>
      </c>
      <c r="M12" s="319">
        <v>998015</v>
      </c>
      <c r="N12" s="301">
        <f>L12-M12</f>
        <v>0</v>
      </c>
      <c r="O12" s="301">
        <f>$F12*N12</f>
        <v>0</v>
      </c>
      <c r="P12" s="301">
        <f>O12/1000000</f>
        <v>0</v>
      </c>
      <c r="Q12" s="425"/>
    </row>
    <row r="13" spans="1:17" s="421" customFormat="1" ht="18">
      <c r="A13" s="90">
        <v>4</v>
      </c>
      <c r="B13" s="741" t="s">
        <v>455</v>
      </c>
      <c r="C13" s="403">
        <v>5295115</v>
      </c>
      <c r="D13" s="692" t="s">
        <v>12</v>
      </c>
      <c r="E13" s="692" t="s">
        <v>331</v>
      </c>
      <c r="F13" s="493">
        <v>-100</v>
      </c>
      <c r="G13" s="318">
        <v>442193</v>
      </c>
      <c r="H13" s="319">
        <v>443252</v>
      </c>
      <c r="I13" s="301">
        <f>G13-H13</f>
        <v>-1059</v>
      </c>
      <c r="J13" s="301">
        <f>$F13*I13</f>
        <v>105900</v>
      </c>
      <c r="K13" s="301">
        <f>J13/1000000</f>
        <v>0.1059</v>
      </c>
      <c r="L13" s="318">
        <v>984122</v>
      </c>
      <c r="M13" s="319">
        <v>984122</v>
      </c>
      <c r="N13" s="301">
        <f>L13-M13</f>
        <v>0</v>
      </c>
      <c r="O13" s="301">
        <f>$F13*N13</f>
        <v>0</v>
      </c>
      <c r="P13" s="301">
        <f>O13/1000000</f>
        <v>0</v>
      </c>
      <c r="Q13" s="425"/>
    </row>
    <row r="14" spans="1:17" ht="14.25">
      <c r="A14" s="90"/>
      <c r="B14" s="117"/>
      <c r="C14" s="101"/>
      <c r="D14" s="417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17"/>
      <c r="E15" s="118"/>
      <c r="F15" s="119"/>
      <c r="G15" s="123"/>
      <c r="H15" s="412" t="s">
        <v>296</v>
      </c>
      <c r="I15" s="399"/>
      <c r="J15" s="284"/>
      <c r="K15" s="400">
        <f>SUM(K10:K14)</f>
        <v>3.4729</v>
      </c>
      <c r="L15" s="172"/>
      <c r="M15" s="413" t="s">
        <v>296</v>
      </c>
      <c r="N15" s="401"/>
      <c r="O15" s="397"/>
      <c r="P15" s="400">
        <f>SUM(P10:P14)</f>
        <v>0.23</v>
      </c>
      <c r="Q15" s="143"/>
    </row>
    <row r="16" spans="1:17" ht="18">
      <c r="A16" s="90"/>
      <c r="B16" s="293"/>
      <c r="C16" s="292"/>
      <c r="D16" s="417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5"/>
      <c r="I17" s="414"/>
      <c r="J17" s="370"/>
      <c r="K17" s="402"/>
      <c r="L17" s="21"/>
      <c r="M17" s="415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266</v>
      </c>
      <c r="B24" s="174"/>
      <c r="C24" s="174"/>
      <c r="D24" s="174"/>
      <c r="E24" s="174"/>
      <c r="F24" s="174"/>
      <c r="K24" s="125">
        <f>(K15+K17)</f>
        <v>3.4729</v>
      </c>
      <c r="L24" s="126"/>
      <c r="M24" s="126"/>
      <c r="N24" s="126"/>
      <c r="O24" s="126"/>
      <c r="P24" s="125">
        <f>(P15+P17)</f>
        <v>0.23</v>
      </c>
    </row>
    <row r="27" spans="1:2" ht="18">
      <c r="A27" s="407" t="s">
        <v>267</v>
      </c>
      <c r="B27" s="407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SUM(NDPL!K55:K57)</f>
        <v>-23.203265180000002</v>
      </c>
      <c r="L28" s="259"/>
      <c r="M28" s="259"/>
      <c r="N28" s="259"/>
      <c r="O28" s="259"/>
      <c r="P28" s="259">
        <f>SUM(NDPL!P55:P58)</f>
        <v>0</v>
      </c>
    </row>
    <row r="29" spans="8:16" ht="18">
      <c r="H29" s="147" t="s">
        <v>270</v>
      </c>
      <c r="I29" s="174"/>
      <c r="J29" s="147"/>
      <c r="K29" s="259">
        <f>BRPL!K18</f>
        <v>0</v>
      </c>
      <c r="L29" s="259"/>
      <c r="M29" s="259"/>
      <c r="N29" s="259"/>
      <c r="O29" s="259"/>
      <c r="P29" s="259">
        <f>BRPL!P18</f>
        <v>0</v>
      </c>
    </row>
    <row r="30" spans="8:16" ht="18">
      <c r="H30" s="147" t="s">
        <v>271</v>
      </c>
      <c r="I30" s="174"/>
      <c r="J30" s="147"/>
      <c r="K30" s="174">
        <f>SUM(BYPL!K34,BYPL!K89:K92)</f>
        <v>-2.5144999999999995</v>
      </c>
      <c r="L30" s="174"/>
      <c r="M30" s="408"/>
      <c r="N30" s="174"/>
      <c r="O30" s="174"/>
      <c r="P30" s="174">
        <f>SUM(BYPL!P34,BYPL!P89:P92)</f>
        <v>-0.16399999999999998</v>
      </c>
    </row>
    <row r="31" spans="8:16" ht="18">
      <c r="H31" s="147" t="s">
        <v>272</v>
      </c>
      <c r="I31" s="174"/>
      <c r="J31" s="147"/>
      <c r="K31" s="174">
        <f>NDMC!K33</f>
        <v>-0.34650000000000003</v>
      </c>
      <c r="L31" s="174"/>
      <c r="N31" s="174"/>
      <c r="O31" s="174"/>
      <c r="P31" s="174">
        <f>NDMC!P33</f>
        <v>-0.22449999999999998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274</v>
      </c>
      <c r="I34" s="147"/>
      <c r="J34" s="147"/>
      <c r="K34" s="147">
        <f>SUM(K28:K33)</f>
        <v>-26.06426518</v>
      </c>
      <c r="L34" s="174"/>
      <c r="M34" s="174"/>
      <c r="N34" s="174"/>
      <c r="O34" s="174"/>
      <c r="P34" s="147">
        <f>SUM(P28:P33)</f>
        <v>-0.38849999999999996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297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-22.59136518</v>
      </c>
      <c r="L36" s="174"/>
      <c r="M36" s="174"/>
      <c r="N36" s="174"/>
      <c r="O36" s="174"/>
      <c r="P36" s="410">
        <f>(P24+P34)</f>
        <v>-0.15849999999999995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s="828" customFormat="1" ht="18">
      <c r="A40" s="864" t="s">
        <v>277</v>
      </c>
      <c r="B40" s="865" t="s">
        <v>278</v>
      </c>
      <c r="C40" s="866" t="s">
        <v>279</v>
      </c>
      <c r="D40" s="865"/>
      <c r="E40" s="865"/>
      <c r="F40" s="865"/>
      <c r="G40" s="867">
        <v>29.691</v>
      </c>
      <c r="H40" s="865" t="s">
        <v>280</v>
      </c>
      <c r="I40" s="865"/>
      <c r="J40" s="868"/>
      <c r="K40" s="865">
        <f aca="true" t="shared" si="0" ref="K40:K45">($K$36*G40)/100</f>
        <v>-6.707602235593799</v>
      </c>
      <c r="L40" s="865"/>
      <c r="M40" s="865"/>
      <c r="N40" s="865"/>
      <c r="O40" s="865"/>
      <c r="P40" s="865">
        <f aca="true" t="shared" si="1" ref="P40:P45">($P$36*G40)/100</f>
        <v>-0.04706023499999998</v>
      </c>
    </row>
    <row r="41" spans="1:16" s="828" customFormat="1" ht="18">
      <c r="A41" s="864" t="s">
        <v>281</v>
      </c>
      <c r="B41" s="865" t="s">
        <v>332</v>
      </c>
      <c r="C41" s="866" t="s">
        <v>279</v>
      </c>
      <c r="D41" s="865"/>
      <c r="E41" s="865"/>
      <c r="F41" s="865"/>
      <c r="G41" s="867">
        <v>42.9962</v>
      </c>
      <c r="H41" s="865" t="s">
        <v>280</v>
      </c>
      <c r="I41" s="865"/>
      <c r="J41" s="868"/>
      <c r="K41" s="865">
        <f t="shared" si="0"/>
        <v>-9.71342855552316</v>
      </c>
      <c r="L41" s="865"/>
      <c r="N41" s="865"/>
      <c r="O41" s="865"/>
      <c r="P41" s="865">
        <f t="shared" si="1"/>
        <v>-0.06814897699999997</v>
      </c>
    </row>
    <row r="42" spans="1:16" s="828" customFormat="1" ht="18">
      <c r="A42" s="864" t="s">
        <v>282</v>
      </c>
      <c r="B42" s="865" t="s">
        <v>333</v>
      </c>
      <c r="C42" s="866" t="s">
        <v>279</v>
      </c>
      <c r="D42" s="865"/>
      <c r="E42" s="865"/>
      <c r="F42" s="865"/>
      <c r="G42" s="867">
        <v>22.3801</v>
      </c>
      <c r="H42" s="865" t="s">
        <v>280</v>
      </c>
      <c r="I42" s="865"/>
      <c r="J42" s="868"/>
      <c r="K42" s="865">
        <f t="shared" si="0"/>
        <v>-5.05597011864918</v>
      </c>
      <c r="L42" s="865"/>
      <c r="M42" s="865"/>
      <c r="N42" s="865"/>
      <c r="O42" s="865"/>
      <c r="P42" s="865">
        <f t="shared" si="1"/>
        <v>-0.035472458499999984</v>
      </c>
    </row>
    <row r="43" spans="1:16" s="828" customFormat="1" ht="18">
      <c r="A43" s="864" t="s">
        <v>283</v>
      </c>
      <c r="B43" s="865" t="s">
        <v>334</v>
      </c>
      <c r="C43" s="866" t="s">
        <v>279</v>
      </c>
      <c r="D43" s="865"/>
      <c r="E43" s="865"/>
      <c r="F43" s="865"/>
      <c r="G43" s="867">
        <v>3.7554</v>
      </c>
      <c r="H43" s="865" t="s">
        <v>280</v>
      </c>
      <c r="I43" s="865"/>
      <c r="J43" s="868"/>
      <c r="K43" s="865">
        <f t="shared" si="0"/>
        <v>-0.8483961279697199</v>
      </c>
      <c r="L43" s="865"/>
      <c r="M43" s="865"/>
      <c r="N43" s="865"/>
      <c r="O43" s="865"/>
      <c r="P43" s="865">
        <f t="shared" si="1"/>
        <v>-0.005952308999999998</v>
      </c>
    </row>
    <row r="44" spans="1:16" s="828" customFormat="1" ht="18">
      <c r="A44" s="864" t="s">
        <v>284</v>
      </c>
      <c r="B44" s="865" t="s">
        <v>335</v>
      </c>
      <c r="C44" s="866" t="s">
        <v>279</v>
      </c>
      <c r="D44" s="865"/>
      <c r="E44" s="865"/>
      <c r="F44" s="865"/>
      <c r="G44" s="867">
        <v>0.7464</v>
      </c>
      <c r="H44" s="865" t="s">
        <v>280</v>
      </c>
      <c r="I44" s="865"/>
      <c r="J44" s="868"/>
      <c r="K44" s="865">
        <f t="shared" si="0"/>
        <v>-0.16862194970352</v>
      </c>
      <c r="L44" s="865"/>
      <c r="M44" s="865"/>
      <c r="N44" s="865"/>
      <c r="O44" s="865"/>
      <c r="P44" s="865">
        <f t="shared" si="1"/>
        <v>-0.0011830439999999994</v>
      </c>
    </row>
    <row r="45" spans="1:16" s="828" customFormat="1" ht="18">
      <c r="A45" s="864" t="s">
        <v>440</v>
      </c>
      <c r="B45" s="865" t="s">
        <v>441</v>
      </c>
      <c r="C45" s="866" t="s">
        <v>279</v>
      </c>
      <c r="F45" s="869"/>
      <c r="G45" s="867">
        <v>0.4309</v>
      </c>
      <c r="H45" s="865" t="s">
        <v>280</v>
      </c>
      <c r="J45" s="870"/>
      <c r="K45" s="865">
        <f t="shared" si="0"/>
        <v>-0.09734619256062</v>
      </c>
      <c r="P45" s="865">
        <f t="shared" si="1"/>
        <v>-0.0006829764999999997</v>
      </c>
    </row>
    <row r="46" spans="1:10" ht="15">
      <c r="A46" s="411" t="s">
        <v>488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J33" sqref="J3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38.0039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477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NDPL!K178</f>
        <v>-59.38885411559378</v>
      </c>
      <c r="J13" s="238"/>
      <c r="K13" s="238"/>
      <c r="L13" s="238"/>
      <c r="M13" s="354" t="s">
        <v>329</v>
      </c>
      <c r="N13" s="355">
        <f>NDPL!P178</f>
        <v>0.19413591500000013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BRPL!K213</f>
        <v>-24.323575795523162</v>
      </c>
      <c r="J16" s="238"/>
      <c r="K16" s="238"/>
      <c r="L16" s="238"/>
      <c r="M16" s="354"/>
      <c r="N16" s="355">
        <f>BRPL!P213</f>
        <v>-2.2738593170000008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BYPL!K176</f>
        <v>-17.43940129864918</v>
      </c>
      <c r="J19" s="238"/>
      <c r="K19" s="238"/>
      <c r="L19" s="238"/>
      <c r="M19" s="354"/>
      <c r="N19" s="355">
        <f>BYPL!P176</f>
        <v>-0.038261068499999926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NDMC!K85</f>
        <v>-4.199303067969721</v>
      </c>
      <c r="J22" s="238"/>
      <c r="K22" s="238"/>
      <c r="L22" s="238"/>
      <c r="M22" s="354"/>
      <c r="N22" s="355">
        <f>NDMC!P85</f>
        <v>-0.303510639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/>
      <c r="I25" s="355">
        <f>MES!K54</f>
        <v>-0.16939694970352</v>
      </c>
      <c r="J25" s="238"/>
      <c r="K25" s="238"/>
      <c r="L25" s="238"/>
      <c r="M25" s="354" t="s">
        <v>329</v>
      </c>
      <c r="N25" s="355">
        <f>MES!P54</f>
        <v>0.6133244559999999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/>
      <c r="I28" s="355">
        <f>Railway!K23</f>
        <v>-0.34458619256062</v>
      </c>
      <c r="J28" s="238"/>
      <c r="K28" s="238"/>
      <c r="L28" s="238"/>
      <c r="M28" s="354"/>
      <c r="N28" s="355">
        <f>Railway!P23</f>
        <v>-0.0693729765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2021-05-24T06:48:49Z</cp:lastPrinted>
  <dcterms:created xsi:type="dcterms:W3CDTF">1996-10-14T23:33:28Z</dcterms:created>
  <dcterms:modified xsi:type="dcterms:W3CDTF">2021-05-24T06:50:09Z</dcterms:modified>
  <cp:category/>
  <cp:version/>
  <cp:contentType/>
  <cp:contentStatus/>
</cp:coreProperties>
</file>